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_k\Documents\Powerpoint\TC EX kurser\Lektioner\Nye\Regneark\"/>
    </mc:Choice>
  </mc:AlternateContent>
  <xr:revisionPtr revIDLastSave="0" documentId="13_ncr:1_{087AD2FD-F193-4E81-80FD-90113661A9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gensikker loop dokummentation" sheetId="1" r:id="rId1"/>
    <sheet name="Præfix kalculator" sheetId="2" r:id="rId2"/>
    <sheet name="Kabel data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" i="2" l="1"/>
  <c r="H12" i="2" s="1"/>
  <c r="H13" i="2" s="1"/>
  <c r="H24" i="2"/>
  <c r="H27" i="2" s="1"/>
  <c r="H28" i="2" s="1"/>
  <c r="D30" i="1"/>
  <c r="Q30" i="1"/>
  <c r="D31" i="1"/>
  <c r="Q31" i="1"/>
  <c r="G31" i="1"/>
  <c r="G30" i="1"/>
  <c r="D29" i="1"/>
  <c r="Q29" i="1"/>
  <c r="D28" i="1"/>
  <c r="Q28" i="1"/>
  <c r="D27" i="1"/>
  <c r="Q27" i="1"/>
  <c r="L30" i="1" l="1"/>
  <c r="S27" i="1"/>
  <c r="U31" i="1"/>
  <c r="U30" i="1"/>
  <c r="H33" i="1" s="1"/>
  <c r="H10" i="2"/>
  <c r="S28" i="1"/>
  <c r="L31" i="1"/>
  <c r="S29" i="1"/>
  <c r="H25" i="2"/>
  <c r="H35" i="1" l="1"/>
  <c r="N31" i="1"/>
  <c r="Q36" i="1" s="1"/>
  <c r="R36" i="1"/>
  <c r="N30" i="1"/>
  <c r="Q35" i="1" s="1"/>
  <c r="R35" i="1"/>
  <c r="P35" i="1"/>
  <c r="P36" i="1"/>
  <c r="T9" i="1"/>
  <c r="S30" i="1" l="1"/>
  <c r="S35" i="1" s="1"/>
  <c r="T10" i="1"/>
  <c r="T8" i="1" s="1"/>
  <c r="S31" i="1"/>
  <c r="S36" i="1" s="1"/>
</calcChain>
</file>

<file path=xl/sharedStrings.xml><?xml version="1.0" encoding="utf-8"?>
<sst xmlns="http://schemas.openxmlformats.org/spreadsheetml/2006/main" count="125" uniqueCount="92">
  <si>
    <t>Type</t>
  </si>
  <si>
    <t>Kapasitans</t>
  </si>
  <si>
    <t>Induktans</t>
  </si>
  <si>
    <t>Kabel</t>
  </si>
  <si>
    <t>mH</t>
  </si>
  <si>
    <t>mA</t>
  </si>
  <si>
    <t>W</t>
  </si>
  <si>
    <t>giga</t>
  </si>
  <si>
    <t>milli</t>
  </si>
  <si>
    <t>mega</t>
  </si>
  <si>
    <t>kilo</t>
  </si>
  <si>
    <t>micro</t>
  </si>
  <si>
    <t>nano</t>
  </si>
  <si>
    <t>pico</t>
  </si>
  <si>
    <t>Prefix omregner km / m</t>
  </si>
  <si>
    <t>milli pr meter</t>
  </si>
  <si>
    <t>micro pr meter</t>
  </si>
  <si>
    <t>nano pr meter</t>
  </si>
  <si>
    <t>pico pr meter</t>
  </si>
  <si>
    <t>milli pr kilometer</t>
  </si>
  <si>
    <t>micro pr kilometer</t>
  </si>
  <si>
    <t>nano pr kilometer</t>
  </si>
  <si>
    <t>pico pr kilometer</t>
  </si>
  <si>
    <t>Loop beskrivelse</t>
  </si>
  <si>
    <t>Barriere</t>
  </si>
  <si>
    <t>Feltudstyr</t>
  </si>
  <si>
    <t>Max forsyning (Um)</t>
  </si>
  <si>
    <t>V</t>
  </si>
  <si>
    <t>Max output spænding (Uo)</t>
  </si>
  <si>
    <t>Max strøm (Io)</t>
  </si>
  <si>
    <t>Max effekt (Po)</t>
  </si>
  <si>
    <t>Max tilladt inductans (Lo) mH</t>
  </si>
  <si>
    <t>IIC</t>
  </si>
  <si>
    <t>IIA</t>
  </si>
  <si>
    <t>Max tilladt kapasitans (Co) µF</t>
  </si>
  <si>
    <t>Udfyld kun llA eller llB eller llC</t>
  </si>
  <si>
    <t>Max tilladt Spænding (Ui)</t>
  </si>
  <si>
    <t>Max tilladt strøm (Ii)</t>
  </si>
  <si>
    <t>Induktans (Li)</t>
  </si>
  <si>
    <t>Kapasitans (Ci)</t>
  </si>
  <si>
    <t>µF</t>
  </si>
  <si>
    <t>Længde</t>
  </si>
  <si>
    <t>meter</t>
  </si>
  <si>
    <t>EX område</t>
  </si>
  <si>
    <t>Sikker område</t>
  </si>
  <si>
    <t>Uo</t>
  </si>
  <si>
    <t>Ui</t>
  </si>
  <si>
    <t>Io</t>
  </si>
  <si>
    <t>Ii</t>
  </si>
  <si>
    <t>Po</t>
  </si>
  <si>
    <t>Pi</t>
  </si>
  <si>
    <t>Lo</t>
  </si>
  <si>
    <t>Li</t>
  </si>
  <si>
    <t>Co</t>
  </si>
  <si>
    <t xml:space="preserve"> µF</t>
  </si>
  <si>
    <t>Ci</t>
  </si>
  <si>
    <t>KONTROL</t>
  </si>
  <si>
    <t>Barriere EX data</t>
  </si>
  <si>
    <t>mH/meter</t>
  </si>
  <si>
    <r>
      <t>μ</t>
    </r>
    <r>
      <rPr>
        <sz val="10"/>
        <rFont val="Arial"/>
        <family val="2"/>
      </rPr>
      <t>F/meter</t>
    </r>
  </si>
  <si>
    <t>Kabel totalt</t>
  </si>
  <si>
    <t>Kabel og feltudstyr totalt</t>
  </si>
  <si>
    <r>
      <t>μ</t>
    </r>
    <r>
      <rPr>
        <sz val="10"/>
        <rFont val="Arial"/>
        <family val="2"/>
      </rPr>
      <t>F</t>
    </r>
  </si>
  <si>
    <t>μF</t>
  </si>
  <si>
    <t>Udgør i %</t>
  </si>
  <si>
    <t>data</t>
  </si>
  <si>
    <t>Feltudstyr EX data</t>
  </si>
  <si>
    <t xml:space="preserve"> %</t>
  </si>
  <si>
    <t>Bemærkninger</t>
  </si>
  <si>
    <t>Max opnåelig længde</t>
  </si>
  <si>
    <t>L total</t>
  </si>
  <si>
    <t>C total</t>
  </si>
  <si>
    <t>Feltud-</t>
  </si>
  <si>
    <t>styrrets</t>
  </si>
  <si>
    <t>Li og Ci</t>
  </si>
  <si>
    <t>af barrieren</t>
  </si>
  <si>
    <t>Prefix Kalculator</t>
  </si>
  <si>
    <t>Prefix liste</t>
  </si>
  <si>
    <t>Ændret</t>
  </si>
  <si>
    <t>fra</t>
  </si>
  <si>
    <t>SI enhed / meter</t>
  </si>
  <si>
    <t>SI enhed</t>
  </si>
  <si>
    <t>Værdi der ønskes ændret</t>
  </si>
  <si>
    <t>til</t>
  </si>
  <si>
    <t>Typiske kable data</t>
  </si>
  <si>
    <t>Hvis man ikke har data for kablet, kan man anvende typiske data</t>
  </si>
  <si>
    <t xml:space="preserve">200 pF/m og, enten 1 μH/m eller 30 μH/Ω, hvor forbendelsen er </t>
  </si>
  <si>
    <t>lavet som 2 eller 3 ledere i et traditionel kabel med eller uden skærm.</t>
  </si>
  <si>
    <t>IIB / IIIC</t>
  </si>
  <si>
    <t>Max tilladt effekt (Pi)</t>
  </si>
  <si>
    <t>I henhold til EN IEC 60079-14 § 6.14.2.2 C</t>
  </si>
  <si>
    <t>Egensikker loop dokumentation, efter EN IEC 60079-14:2024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</si>
</sst>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0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1"/>
      <color indexed="9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4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color indexed="9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</fills>
  <borders count="48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ck">
        <color indexed="12"/>
      </left>
      <right/>
      <top style="thick">
        <color indexed="12"/>
      </top>
      <bottom/>
      <diagonal/>
    </border>
    <border>
      <left/>
      <right/>
      <top style="thick">
        <color indexed="12"/>
      </top>
      <bottom/>
      <diagonal/>
    </border>
    <border>
      <left/>
      <right style="thick">
        <color indexed="12"/>
      </right>
      <top style="thick">
        <color indexed="12"/>
      </top>
      <bottom/>
      <diagonal/>
    </border>
    <border>
      <left style="thick">
        <color indexed="12"/>
      </left>
      <right/>
      <top/>
      <bottom/>
      <diagonal/>
    </border>
    <border>
      <left/>
      <right style="thick">
        <color indexed="1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12"/>
      </left>
      <right/>
      <top/>
      <bottom style="thick">
        <color indexed="12"/>
      </bottom>
      <diagonal/>
    </border>
    <border>
      <left/>
      <right/>
      <top/>
      <bottom style="thick">
        <color indexed="12"/>
      </bottom>
      <diagonal/>
    </border>
    <border>
      <left/>
      <right style="thick">
        <color indexed="12"/>
      </right>
      <top/>
      <bottom style="thick">
        <color indexed="12"/>
      </bottom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0" borderId="0" applyNumberFormat="0" applyFill="0" applyBorder="0" applyAlignment="0" applyProtection="0"/>
    <xf numFmtId="0" fontId="1" fillId="16" borderId="1" applyNumberFormat="0" applyFon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4" borderId="0" applyNumberFormat="0" applyBorder="0" applyAlignment="0" applyProtection="0"/>
    <xf numFmtId="0" fontId="8" fillId="7" borderId="2" applyNumberFormat="0" applyAlignment="0" applyProtection="0"/>
    <xf numFmtId="0" fontId="9" fillId="18" borderId="3" applyNumberFormat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2" borderId="0" applyNumberFormat="0" applyBorder="0" applyAlignment="0" applyProtection="0"/>
    <xf numFmtId="0" fontId="10" fillId="23" borderId="0" applyNumberFormat="0" applyBorder="0" applyAlignment="0" applyProtection="0"/>
    <xf numFmtId="0" fontId="11" fillId="17" borderId="4" applyNumberFormat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3" borderId="0" applyNumberFormat="0" applyBorder="0" applyAlignment="0" applyProtection="0"/>
  </cellStyleXfs>
  <cellXfs count="123">
    <xf numFmtId="0" fontId="0" fillId="0" borderId="0" xfId="0"/>
    <xf numFmtId="0" fontId="0" fillId="0" borderId="0" xfId="0" applyProtection="1">
      <protection hidden="1"/>
    </xf>
    <xf numFmtId="0" fontId="0" fillId="0" borderId="10" xfId="0" applyBorder="1" applyProtection="1">
      <protection hidden="1"/>
    </xf>
    <xf numFmtId="0" fontId="0" fillId="0" borderId="11" xfId="0" applyBorder="1" applyProtection="1">
      <protection hidden="1"/>
    </xf>
    <xf numFmtId="0" fontId="0" fillId="0" borderId="12" xfId="0" applyBorder="1" applyProtection="1">
      <protection hidden="1"/>
    </xf>
    <xf numFmtId="0" fontId="0" fillId="0" borderId="13" xfId="0" applyBorder="1" applyProtection="1">
      <protection hidden="1"/>
    </xf>
    <xf numFmtId="0" fontId="19" fillId="0" borderId="0" xfId="0" applyFont="1" applyProtection="1">
      <protection hidden="1"/>
    </xf>
    <xf numFmtId="0" fontId="0" fillId="0" borderId="14" xfId="0" applyBorder="1" applyProtection="1">
      <protection hidden="1"/>
    </xf>
    <xf numFmtId="0" fontId="20" fillId="0" borderId="15" xfId="0" applyFont="1" applyBorder="1" applyProtection="1">
      <protection hidden="1"/>
    </xf>
    <xf numFmtId="0" fontId="0" fillId="0" borderId="15" xfId="0" applyBorder="1" applyProtection="1">
      <protection hidden="1"/>
    </xf>
    <xf numFmtId="0" fontId="21" fillId="0" borderId="16" xfId="0" applyFont="1" applyBorder="1" applyAlignment="1" applyProtection="1">
      <alignment horizontal="left"/>
      <protection hidden="1"/>
    </xf>
    <xf numFmtId="0" fontId="0" fillId="0" borderId="17" xfId="0" applyBorder="1" applyAlignment="1" applyProtection="1">
      <alignment horizontal="left"/>
      <protection hidden="1"/>
    </xf>
    <xf numFmtId="0" fontId="0" fillId="0" borderId="18" xfId="0" applyBorder="1" applyProtection="1">
      <protection hidden="1"/>
    </xf>
    <xf numFmtId="0" fontId="0" fillId="0" borderId="19" xfId="0" applyBorder="1" applyProtection="1">
      <protection hidden="1"/>
    </xf>
    <xf numFmtId="0" fontId="0" fillId="0" borderId="17" xfId="0" applyBorder="1" applyProtection="1">
      <protection hidden="1"/>
    </xf>
    <xf numFmtId="0" fontId="22" fillId="0" borderId="0" xfId="0" applyFont="1" applyProtection="1">
      <protection hidden="1"/>
    </xf>
    <xf numFmtId="0" fontId="0" fillId="24" borderId="10" xfId="0" applyFill="1" applyBorder="1" applyProtection="1">
      <protection hidden="1"/>
    </xf>
    <xf numFmtId="0" fontId="0" fillId="24" borderId="13" xfId="0" applyFill="1" applyBorder="1" applyProtection="1">
      <protection hidden="1"/>
    </xf>
    <xf numFmtId="0" fontId="0" fillId="24" borderId="0" xfId="0" applyFill="1" applyProtection="1">
      <protection hidden="1"/>
    </xf>
    <xf numFmtId="0" fontId="0" fillId="24" borderId="20" xfId="0" applyFill="1" applyBorder="1" applyProtection="1">
      <protection hidden="1"/>
    </xf>
    <xf numFmtId="0" fontId="20" fillId="24" borderId="0" xfId="0" applyFont="1" applyFill="1" applyAlignment="1" applyProtection="1">
      <alignment horizontal="right"/>
      <protection hidden="1"/>
    </xf>
    <xf numFmtId="0" fontId="20" fillId="0" borderId="0" xfId="0" applyFont="1" applyProtection="1">
      <protection hidden="1"/>
    </xf>
    <xf numFmtId="0" fontId="0" fillId="0" borderId="21" xfId="0" applyBorder="1" applyProtection="1">
      <protection hidden="1"/>
    </xf>
    <xf numFmtId="0" fontId="23" fillId="25" borderId="22" xfId="0" applyFont="1" applyFill="1" applyBorder="1" applyAlignment="1" applyProtection="1">
      <alignment horizontal="right"/>
      <protection locked="0"/>
    </xf>
    <xf numFmtId="0" fontId="23" fillId="0" borderId="23" xfId="0" applyFont="1" applyBorder="1" applyProtection="1">
      <protection hidden="1"/>
    </xf>
    <xf numFmtId="0" fontId="23" fillId="0" borderId="0" xfId="0" applyFont="1" applyProtection="1">
      <protection hidden="1"/>
    </xf>
    <xf numFmtId="0" fontId="23" fillId="0" borderId="14" xfId="0" applyFont="1" applyBorder="1" applyProtection="1">
      <protection hidden="1"/>
    </xf>
    <xf numFmtId="0" fontId="23" fillId="24" borderId="0" xfId="0" applyFont="1" applyFill="1" applyProtection="1">
      <protection hidden="1"/>
    </xf>
    <xf numFmtId="0" fontId="23" fillId="24" borderId="20" xfId="0" applyFont="1" applyFill="1" applyBorder="1" applyProtection="1">
      <protection hidden="1"/>
    </xf>
    <xf numFmtId="0" fontId="23" fillId="0" borderId="0" xfId="0" applyFont="1" applyAlignment="1" applyProtection="1">
      <alignment horizontal="center"/>
      <protection hidden="1"/>
    </xf>
    <xf numFmtId="0" fontId="23" fillId="0" borderId="14" xfId="0" applyFont="1" applyBorder="1" applyAlignment="1" applyProtection="1">
      <alignment horizontal="center"/>
      <protection hidden="1"/>
    </xf>
    <xf numFmtId="0" fontId="23" fillId="24" borderId="17" xfId="0" applyFont="1" applyFill="1" applyBorder="1" applyAlignment="1" applyProtection="1">
      <alignment horizontal="left"/>
      <protection hidden="1"/>
    </xf>
    <xf numFmtId="0" fontId="23" fillId="24" borderId="24" xfId="0" applyFont="1" applyFill="1" applyBorder="1" applyAlignment="1" applyProtection="1">
      <alignment horizontal="right"/>
      <protection hidden="1"/>
    </xf>
    <xf numFmtId="0" fontId="23" fillId="24" borderId="25" xfId="0" applyFont="1" applyFill="1" applyBorder="1" applyAlignment="1" applyProtection="1">
      <alignment horizontal="left"/>
      <protection hidden="1"/>
    </xf>
    <xf numFmtId="0" fontId="23" fillId="24" borderId="26" xfId="0" applyFont="1" applyFill="1" applyBorder="1" applyAlignment="1" applyProtection="1">
      <alignment horizontal="right"/>
      <protection hidden="1"/>
    </xf>
    <xf numFmtId="0" fontId="0" fillId="24" borderId="25" xfId="0" applyFill="1" applyBorder="1" applyProtection="1">
      <protection hidden="1"/>
    </xf>
    <xf numFmtId="0" fontId="23" fillId="25" borderId="22" xfId="0" applyFont="1" applyFill="1" applyBorder="1" applyProtection="1">
      <protection locked="0"/>
    </xf>
    <xf numFmtId="0" fontId="0" fillId="0" borderId="23" xfId="0" applyBorder="1" applyProtection="1">
      <protection hidden="1"/>
    </xf>
    <xf numFmtId="0" fontId="23" fillId="25" borderId="22" xfId="0" applyFont="1" applyFill="1" applyBorder="1" applyAlignment="1" applyProtection="1">
      <alignment horizontal="center"/>
      <protection locked="0"/>
    </xf>
    <xf numFmtId="0" fontId="0" fillId="25" borderId="22" xfId="0" applyFill="1" applyBorder="1" applyProtection="1">
      <protection locked="0"/>
    </xf>
    <xf numFmtId="0" fontId="0" fillId="24" borderId="17" xfId="0" applyFill="1" applyBorder="1" applyProtection="1">
      <protection hidden="1"/>
    </xf>
    <xf numFmtId="0" fontId="0" fillId="24" borderId="27" xfId="0" applyFill="1" applyBorder="1" applyProtection="1">
      <protection hidden="1"/>
    </xf>
    <xf numFmtId="0" fontId="0" fillId="24" borderId="28" xfId="0" applyFill="1" applyBorder="1" applyProtection="1">
      <protection hidden="1"/>
    </xf>
    <xf numFmtId="0" fontId="0" fillId="0" borderId="28" xfId="0" applyBorder="1" applyProtection="1">
      <protection hidden="1"/>
    </xf>
    <xf numFmtId="0" fontId="0" fillId="0" borderId="29" xfId="0" applyBorder="1" applyProtection="1">
      <protection hidden="1"/>
    </xf>
    <xf numFmtId="0" fontId="23" fillId="0" borderId="19" xfId="0" applyFont="1" applyBorder="1" applyProtection="1">
      <protection hidden="1"/>
    </xf>
    <xf numFmtId="0" fontId="23" fillId="0" borderId="15" xfId="0" applyFont="1" applyBorder="1" applyProtection="1">
      <protection hidden="1"/>
    </xf>
    <xf numFmtId="0" fontId="23" fillId="0" borderId="15" xfId="0" applyFont="1" applyBorder="1" applyAlignment="1" applyProtection="1">
      <alignment horizontal="right"/>
      <protection hidden="1"/>
    </xf>
    <xf numFmtId="0" fontId="21" fillId="0" borderId="0" xfId="0" applyFont="1" applyAlignment="1" applyProtection="1">
      <alignment horizontal="left"/>
      <protection hidden="1"/>
    </xf>
    <xf numFmtId="0" fontId="21" fillId="0" borderId="0" xfId="0" applyFont="1" applyProtection="1">
      <protection hidden="1"/>
    </xf>
    <xf numFmtId="0" fontId="25" fillId="0" borderId="0" xfId="0" applyFont="1" applyProtection="1">
      <protection hidden="1"/>
    </xf>
    <xf numFmtId="0" fontId="25" fillId="0" borderId="30" xfId="0" applyFont="1" applyBorder="1" applyProtection="1">
      <protection hidden="1"/>
    </xf>
    <xf numFmtId="0" fontId="26" fillId="0" borderId="0" xfId="0" applyFont="1" applyProtection="1">
      <protection hidden="1"/>
    </xf>
    <xf numFmtId="0" fontId="0" fillId="0" borderId="27" xfId="0" applyBorder="1" applyProtection="1">
      <protection hidden="1"/>
    </xf>
    <xf numFmtId="0" fontId="1" fillId="0" borderId="0" xfId="0" applyFont="1" applyProtection="1">
      <protection hidden="1"/>
    </xf>
    <xf numFmtId="0" fontId="0" fillId="26" borderId="13" xfId="0" applyFill="1" applyBorder="1" applyProtection="1">
      <protection hidden="1"/>
    </xf>
    <xf numFmtId="0" fontId="0" fillId="26" borderId="0" xfId="0" applyFill="1" applyProtection="1">
      <protection hidden="1"/>
    </xf>
    <xf numFmtId="0" fontId="28" fillId="26" borderId="0" xfId="0" applyFont="1" applyFill="1" applyAlignment="1" applyProtection="1">
      <alignment horizontal="center"/>
      <protection hidden="1"/>
    </xf>
    <xf numFmtId="0" fontId="0" fillId="26" borderId="14" xfId="0" applyFill="1" applyBorder="1" applyProtection="1">
      <protection hidden="1"/>
    </xf>
    <xf numFmtId="0" fontId="0" fillId="26" borderId="0" xfId="0" applyFill="1" applyAlignment="1" applyProtection="1">
      <alignment horizontal="center"/>
      <protection hidden="1"/>
    </xf>
    <xf numFmtId="0" fontId="0" fillId="25" borderId="15" xfId="0" applyFill="1" applyBorder="1" applyProtection="1">
      <protection locked="0" hidden="1"/>
    </xf>
    <xf numFmtId="0" fontId="0" fillId="25" borderId="15" xfId="0" applyFill="1" applyBorder="1" applyProtection="1">
      <protection locked="0"/>
    </xf>
    <xf numFmtId="0" fontId="0" fillId="26" borderId="15" xfId="0" applyFill="1" applyBorder="1" applyProtection="1">
      <protection hidden="1"/>
    </xf>
    <xf numFmtId="3" fontId="0" fillId="26" borderId="0" xfId="0" applyNumberFormat="1" applyFill="1" applyProtection="1">
      <protection hidden="1"/>
    </xf>
    <xf numFmtId="0" fontId="0" fillId="26" borderId="27" xfId="0" applyFill="1" applyBorder="1" applyProtection="1">
      <protection hidden="1"/>
    </xf>
    <xf numFmtId="0" fontId="0" fillId="26" borderId="28" xfId="0" applyFill="1" applyBorder="1" applyProtection="1">
      <protection hidden="1"/>
    </xf>
    <xf numFmtId="0" fontId="0" fillId="26" borderId="29" xfId="0" applyFill="1" applyBorder="1" applyProtection="1">
      <protection hidden="1"/>
    </xf>
    <xf numFmtId="0" fontId="0" fillId="26" borderId="31" xfId="0" applyFill="1" applyBorder="1" applyAlignment="1" applyProtection="1">
      <alignment horizontal="left"/>
      <protection hidden="1"/>
    </xf>
    <xf numFmtId="0" fontId="0" fillId="26" borderId="10" xfId="0" applyFill="1" applyBorder="1"/>
    <xf numFmtId="0" fontId="0" fillId="26" borderId="11" xfId="0" applyFill="1" applyBorder="1"/>
    <xf numFmtId="0" fontId="0" fillId="26" borderId="12" xfId="0" applyFill="1" applyBorder="1"/>
    <xf numFmtId="0" fontId="0" fillId="26" borderId="13" xfId="0" applyFill="1" applyBorder="1"/>
    <xf numFmtId="0" fontId="28" fillId="26" borderId="0" xfId="0" applyFont="1" applyFill="1"/>
    <xf numFmtId="0" fontId="0" fillId="26" borderId="0" xfId="0" applyFill="1"/>
    <xf numFmtId="0" fontId="0" fillId="26" borderId="14" xfId="0" applyFill="1" applyBorder="1"/>
    <xf numFmtId="0" fontId="29" fillId="26" borderId="0" xfId="0" applyFont="1" applyFill="1"/>
    <xf numFmtId="0" fontId="0" fillId="26" borderId="27" xfId="0" applyFill="1" applyBorder="1"/>
    <xf numFmtId="0" fontId="0" fillId="26" borderId="28" xfId="0" applyFill="1" applyBorder="1"/>
    <xf numFmtId="0" fontId="0" fillId="26" borderId="29" xfId="0" applyFill="1" applyBorder="1"/>
    <xf numFmtId="0" fontId="1" fillId="25" borderId="22" xfId="0" applyFont="1" applyFill="1" applyBorder="1" applyAlignment="1" applyProtection="1">
      <alignment horizontal="right"/>
      <protection locked="0"/>
    </xf>
    <xf numFmtId="0" fontId="0" fillId="25" borderId="18" xfId="0" applyFill="1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43" xfId="0" applyBorder="1" applyAlignment="1" applyProtection="1">
      <alignment horizontal="left"/>
      <protection locked="0"/>
    </xf>
    <xf numFmtId="0" fontId="0" fillId="0" borderId="44" xfId="0" applyBorder="1" applyAlignment="1" applyProtection="1">
      <alignment horizontal="left"/>
      <protection locked="0"/>
    </xf>
    <xf numFmtId="0" fontId="0" fillId="0" borderId="45" xfId="0" applyBorder="1" applyAlignment="1" applyProtection="1">
      <alignment horizontal="left"/>
      <protection locked="0"/>
    </xf>
    <xf numFmtId="0" fontId="23" fillId="24" borderId="15" xfId="0" applyFont="1" applyFill="1" applyBorder="1" applyAlignment="1" applyProtection="1">
      <alignment horizontal="left"/>
      <protection hidden="1"/>
    </xf>
    <xf numFmtId="0" fontId="23" fillId="24" borderId="34" xfId="0" applyFont="1" applyFill="1" applyBorder="1" applyAlignment="1" applyProtection="1">
      <alignment horizontal="left"/>
      <protection hidden="1"/>
    </xf>
    <xf numFmtId="0" fontId="0" fillId="0" borderId="18" xfId="0" applyBorder="1" applyAlignment="1" applyProtection="1">
      <alignment horizontal="center"/>
      <protection locked="0"/>
    </xf>
    <xf numFmtId="0" fontId="23" fillId="0" borderId="34" xfId="0" applyFont="1" applyBorder="1" applyAlignment="1" applyProtection="1">
      <alignment horizontal="left"/>
      <protection hidden="1"/>
    </xf>
    <xf numFmtId="0" fontId="23" fillId="0" borderId="35" xfId="0" applyFont="1" applyBorder="1" applyAlignment="1" applyProtection="1">
      <alignment horizontal="left"/>
      <protection hidden="1"/>
    </xf>
    <xf numFmtId="0" fontId="23" fillId="0" borderId="36" xfId="0" applyFont="1" applyBorder="1" applyAlignment="1" applyProtection="1">
      <alignment horizontal="left"/>
      <protection hidden="1"/>
    </xf>
    <xf numFmtId="0" fontId="24" fillId="0" borderId="25" xfId="0" applyFont="1" applyBorder="1" applyAlignment="1" applyProtection="1">
      <alignment horizontal="left"/>
      <protection hidden="1"/>
    </xf>
    <xf numFmtId="0" fontId="0" fillId="0" borderId="11" xfId="0" applyBorder="1" applyAlignment="1" applyProtection="1">
      <alignment horizontal="center"/>
      <protection hidden="1"/>
    </xf>
    <xf numFmtId="0" fontId="23" fillId="0" borderId="0" xfId="0" applyFont="1" applyAlignment="1" applyProtection="1">
      <alignment horizontal="center"/>
      <protection hidden="1"/>
    </xf>
    <xf numFmtId="0" fontId="23" fillId="0" borderId="46" xfId="0" applyFont="1" applyBorder="1" applyAlignment="1" applyProtection="1">
      <alignment horizontal="left"/>
      <protection hidden="1"/>
    </xf>
    <xf numFmtId="0" fontId="23" fillId="0" borderId="16" xfId="0" applyFont="1" applyBorder="1" applyAlignment="1" applyProtection="1">
      <alignment horizontal="left"/>
      <protection hidden="1"/>
    </xf>
    <xf numFmtId="0" fontId="23" fillId="0" borderId="15" xfId="0" applyFont="1" applyBorder="1" applyAlignment="1" applyProtection="1">
      <alignment horizontal="left"/>
      <protection hidden="1"/>
    </xf>
    <xf numFmtId="0" fontId="0" fillId="0" borderId="37" xfId="0" applyBorder="1" applyAlignment="1" applyProtection="1">
      <alignment horizontal="left"/>
      <protection locked="0"/>
    </xf>
    <xf numFmtId="0" fontId="0" fillId="0" borderId="38" xfId="0" applyBorder="1" applyAlignment="1" applyProtection="1">
      <alignment horizontal="left"/>
      <protection locked="0"/>
    </xf>
    <xf numFmtId="0" fontId="0" fillId="0" borderId="39" xfId="0" applyBorder="1" applyAlignment="1" applyProtection="1">
      <alignment horizontal="left"/>
      <protection locked="0"/>
    </xf>
    <xf numFmtId="0" fontId="0" fillId="0" borderId="15" xfId="0" applyBorder="1" applyAlignment="1" applyProtection="1">
      <alignment horizontal="left"/>
      <protection locked="0"/>
    </xf>
    <xf numFmtId="0" fontId="20" fillId="0" borderId="0" xfId="0" applyFont="1" applyAlignment="1" applyProtection="1">
      <alignment horizontal="center"/>
      <protection hidden="1"/>
    </xf>
    <xf numFmtId="0" fontId="23" fillId="0" borderId="19" xfId="0" applyFont="1" applyBorder="1" applyAlignment="1" applyProtection="1">
      <alignment horizontal="left"/>
      <protection hidden="1"/>
    </xf>
    <xf numFmtId="0" fontId="23" fillId="0" borderId="0" xfId="0" applyFont="1" applyAlignment="1" applyProtection="1">
      <alignment horizontal="left"/>
      <protection hidden="1"/>
    </xf>
    <xf numFmtId="0" fontId="20" fillId="0" borderId="25" xfId="0" applyFont="1" applyBorder="1" applyAlignment="1" applyProtection="1">
      <alignment horizontal="center"/>
      <protection hidden="1"/>
    </xf>
    <xf numFmtId="0" fontId="0" fillId="24" borderId="34" xfId="0" applyFill="1" applyBorder="1" applyAlignment="1" applyProtection="1">
      <alignment horizontal="left"/>
      <protection hidden="1"/>
    </xf>
    <xf numFmtId="0" fontId="1" fillId="24" borderId="15" xfId="0" applyFont="1" applyFill="1" applyBorder="1" applyAlignment="1" applyProtection="1">
      <alignment horizontal="left"/>
      <protection hidden="1"/>
    </xf>
    <xf numFmtId="0" fontId="0" fillId="24" borderId="11" xfId="0" applyFill="1" applyBorder="1" applyAlignment="1" applyProtection="1">
      <alignment horizontal="center"/>
      <protection hidden="1"/>
    </xf>
    <xf numFmtId="0" fontId="20" fillId="24" borderId="0" xfId="0" applyFont="1" applyFill="1" applyAlignment="1" applyProtection="1">
      <alignment horizontal="center"/>
      <protection hidden="1"/>
    </xf>
    <xf numFmtId="0" fontId="0" fillId="0" borderId="40" xfId="0" applyBorder="1" applyAlignment="1" applyProtection="1">
      <alignment horizontal="left"/>
      <protection locked="0"/>
    </xf>
    <xf numFmtId="0" fontId="0" fillId="0" borderId="41" xfId="0" applyBorder="1" applyAlignment="1" applyProtection="1">
      <alignment horizontal="left"/>
      <protection locked="0"/>
    </xf>
    <xf numFmtId="0" fontId="0" fillId="0" borderId="42" xfId="0" applyBorder="1" applyAlignment="1" applyProtection="1">
      <alignment horizontal="left"/>
      <protection locked="0"/>
    </xf>
    <xf numFmtId="0" fontId="0" fillId="0" borderId="0" xfId="0" applyAlignment="1" applyProtection="1">
      <alignment horizontal="center"/>
      <protection hidden="1"/>
    </xf>
    <xf numFmtId="0" fontId="23" fillId="25" borderId="32" xfId="0" applyFont="1" applyFill="1" applyBorder="1" applyAlignment="1" applyProtection="1">
      <alignment horizontal="center"/>
      <protection locked="0"/>
    </xf>
    <xf numFmtId="0" fontId="23" fillId="25" borderId="33" xfId="0" applyFont="1" applyFill="1" applyBorder="1" applyAlignment="1" applyProtection="1">
      <alignment horizontal="center"/>
      <protection locked="0"/>
    </xf>
    <xf numFmtId="0" fontId="28" fillId="26" borderId="10" xfId="0" applyFont="1" applyFill="1" applyBorder="1" applyAlignment="1" applyProtection="1">
      <alignment horizontal="center"/>
      <protection hidden="1"/>
    </xf>
    <xf numFmtId="0" fontId="28" fillId="26" borderId="11" xfId="0" applyFont="1" applyFill="1" applyBorder="1" applyAlignment="1" applyProtection="1">
      <alignment horizontal="center"/>
      <protection hidden="1"/>
    </xf>
    <xf numFmtId="0" fontId="28" fillId="26" borderId="12" xfId="0" applyFont="1" applyFill="1" applyBorder="1" applyAlignment="1" applyProtection="1">
      <alignment horizontal="center"/>
      <protection hidden="1"/>
    </xf>
    <xf numFmtId="0" fontId="0" fillId="25" borderId="34" xfId="0" applyFill="1" applyBorder="1" applyAlignment="1" applyProtection="1">
      <alignment horizontal="left"/>
      <protection locked="0" hidden="1"/>
    </xf>
    <xf numFmtId="0" fontId="0" fillId="25" borderId="36" xfId="0" applyFill="1" applyBorder="1" applyAlignment="1" applyProtection="1">
      <alignment horizontal="left"/>
      <protection locked="0" hidden="1"/>
    </xf>
    <xf numFmtId="0" fontId="0" fillId="26" borderId="0" xfId="0" applyFill="1" applyAlignment="1" applyProtection="1">
      <alignment horizontal="center"/>
      <protection hidden="1"/>
    </xf>
    <xf numFmtId="0" fontId="0" fillId="26" borderId="25" xfId="0" applyFill="1" applyBorder="1" applyAlignment="1" applyProtection="1">
      <alignment horizontal="center"/>
      <protection hidden="1"/>
    </xf>
    <xf numFmtId="0" fontId="0" fillId="24" borderId="47" xfId="0" applyFill="1" applyBorder="1" applyAlignment="1" applyProtection="1">
      <alignment horizontal="left"/>
      <protection hidden="1"/>
    </xf>
  </cellXfs>
  <cellStyles count="42">
    <cellStyle name="20 % - Farve1" xfId="1" builtinId="30" customBuiltin="1"/>
    <cellStyle name="20 % - Farve2" xfId="2" builtinId="34" customBuiltin="1"/>
    <cellStyle name="20 % - Farve3" xfId="3" builtinId="38" customBuiltin="1"/>
    <cellStyle name="20 % - Farve4" xfId="4" builtinId="42" customBuiltin="1"/>
    <cellStyle name="20 % - Farve5" xfId="5" builtinId="46" customBuiltin="1"/>
    <cellStyle name="20 % - Farve6" xfId="6" builtinId="50" customBuiltin="1"/>
    <cellStyle name="40 % - Farve1" xfId="7" builtinId="31" customBuiltin="1"/>
    <cellStyle name="40 % - Farve2" xfId="8" builtinId="35" customBuiltin="1"/>
    <cellStyle name="40 % - Farve3" xfId="9" builtinId="39" customBuiltin="1"/>
    <cellStyle name="40 % - Farve4" xfId="10" builtinId="43" customBuiltin="1"/>
    <cellStyle name="40 % - Farve5" xfId="11" builtinId="47" customBuiltin="1"/>
    <cellStyle name="40 % - Farve6" xfId="12" builtinId="51" customBuiltin="1"/>
    <cellStyle name="60 % - Farve1" xfId="13" builtinId="32" customBuiltin="1"/>
    <cellStyle name="60 % - Farve2" xfId="14" builtinId="36" customBuiltin="1"/>
    <cellStyle name="60 % - Farve3" xfId="15" builtinId="40" customBuiltin="1"/>
    <cellStyle name="60 % - Farve4" xfId="16" builtinId="44" customBuiltin="1"/>
    <cellStyle name="60 % - Farve5" xfId="17" builtinId="48" customBuiltin="1"/>
    <cellStyle name="60 % - Farve6" xfId="18" builtinId="52" customBuiltin="1"/>
    <cellStyle name="Advarselstekst" xfId="19" builtinId="11" customBuiltin="1"/>
    <cellStyle name="Bemærk!" xfId="20" builtinId="10" customBuiltin="1"/>
    <cellStyle name="Beregning" xfId="21" builtinId="22" customBuiltin="1"/>
    <cellStyle name="Farve1" xfId="26" builtinId="29" customBuiltin="1"/>
    <cellStyle name="Farve2" xfId="27" builtinId="33" customBuiltin="1"/>
    <cellStyle name="Farve3" xfId="28" builtinId="37" customBuiltin="1"/>
    <cellStyle name="Farve4" xfId="29" builtinId="41" customBuiltin="1"/>
    <cellStyle name="Farve5" xfId="30" builtinId="45" customBuiltin="1"/>
    <cellStyle name="Farve6" xfId="31" builtinId="49" customBuiltin="1"/>
    <cellStyle name="Forklarende tekst" xfId="22" builtinId="53" customBuiltin="1"/>
    <cellStyle name="God" xfId="23" builtinId="26" customBuiltin="1"/>
    <cellStyle name="Input" xfId="24" builtinId="20" customBuiltin="1"/>
    <cellStyle name="Kontrollér celle" xfId="25" builtinId="23" customBuiltin="1"/>
    <cellStyle name="Neutral" xfId="32" builtinId="28" customBuiltin="1"/>
    <cellStyle name="Normal" xfId="0" builtinId="0"/>
    <cellStyle name="Output" xfId="33" builtinId="21" customBuiltin="1"/>
    <cellStyle name="Overskrift 1" xfId="34" builtinId="16" customBuiltin="1"/>
    <cellStyle name="Overskrift 2" xfId="35" builtinId="17" customBuiltin="1"/>
    <cellStyle name="Overskrift 3" xfId="36" builtinId="18" customBuiltin="1"/>
    <cellStyle name="Overskrift 4" xfId="37" builtinId="19" customBuiltin="1"/>
    <cellStyle name="Sammenkædet celle" xfId="38" builtinId="24" customBuiltin="1"/>
    <cellStyle name="Titel" xfId="39" builtinId="15" customBuiltin="1"/>
    <cellStyle name="Total" xfId="40" builtinId="25" customBuiltin="1"/>
    <cellStyle name="Ugyldig" xfId="41" builtinId="27" customBuiltin="1"/>
  </cellStyles>
  <dxfs count="4">
    <dxf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  <dxf>
      <border>
        <left style="thin">
          <color indexed="9"/>
        </left>
        <right style="thin">
          <color indexed="9"/>
        </right>
        <top style="thin">
          <color indexed="9"/>
        </top>
        <bottom style="thin">
          <color indexed="9"/>
        </bottom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561975</xdr:colOff>
      <xdr:row>1</xdr:row>
      <xdr:rowOff>57150</xdr:rowOff>
    </xdr:from>
    <xdr:to>
      <xdr:col>21</xdr:col>
      <xdr:colOff>228600</xdr:colOff>
      <xdr:row>3</xdr:row>
      <xdr:rowOff>104775</xdr:rowOff>
    </xdr:to>
    <xdr:pic>
      <xdr:nvPicPr>
        <xdr:cNvPr id="2073" name="Billede 2">
          <a:extLst>
            <a:ext uri="{FF2B5EF4-FFF2-40B4-BE49-F238E27FC236}">
              <a16:creationId xmlns:a16="http://schemas.microsoft.com/office/drawing/2014/main" id="{00000000-0008-0000-0000-000019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00925" y="152400"/>
          <a:ext cx="19050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X38"/>
  <sheetViews>
    <sheetView showGridLines="0" showRowColHeaders="0" tabSelected="1" workbookViewId="0">
      <selection activeCell="Y10" sqref="Y10"/>
    </sheetView>
  </sheetViews>
  <sheetFormatPr defaultRowHeight="12.75" x14ac:dyDescent="0.2"/>
  <cols>
    <col min="1" max="2" width="1.7109375" customWidth="1"/>
    <col min="5" max="5" width="7.7109375" customWidth="1"/>
    <col min="8" max="9" width="1.7109375" customWidth="1"/>
    <col min="10" max="10" width="2.7109375" customWidth="1"/>
    <col min="13" max="13" width="8.7109375" customWidth="1"/>
    <col min="14" max="15" width="1.7109375" customWidth="1"/>
    <col min="21" max="21" width="6.140625" customWidth="1"/>
    <col min="22" max="22" width="3.7109375" customWidth="1"/>
    <col min="23" max="23" width="1.7109375" customWidth="1"/>
  </cols>
  <sheetData>
    <row r="1" spans="2:24" ht="7.5" customHeight="1" thickBot="1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2:24" ht="13.5" thickTop="1" x14ac:dyDescent="0.2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4"/>
      <c r="X2" s="1"/>
    </row>
    <row r="3" spans="2:24" ht="18" x14ac:dyDescent="0.25">
      <c r="B3" s="5"/>
      <c r="C3" s="6" t="s">
        <v>91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7"/>
      <c r="X3" s="1"/>
    </row>
    <row r="4" spans="2:24" x14ac:dyDescent="0.2">
      <c r="B4" s="5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7"/>
      <c r="X4" s="1"/>
    </row>
    <row r="5" spans="2:24" x14ac:dyDescent="0.2">
      <c r="B5" s="5"/>
      <c r="C5" s="8" t="s">
        <v>23</v>
      </c>
      <c r="D5" s="9"/>
      <c r="E5" s="100"/>
      <c r="F5" s="100"/>
      <c r="G5" s="100"/>
      <c r="H5" s="100"/>
      <c r="I5" s="100"/>
      <c r="J5" s="100"/>
      <c r="K5" s="100"/>
      <c r="L5" s="100"/>
      <c r="M5" s="10" t="s">
        <v>68</v>
      </c>
      <c r="N5" s="11"/>
      <c r="O5" s="11"/>
      <c r="P5" s="109"/>
      <c r="Q5" s="110"/>
      <c r="R5" s="110"/>
      <c r="S5" s="110"/>
      <c r="T5" s="110"/>
      <c r="U5" s="110"/>
      <c r="V5" s="111"/>
      <c r="W5" s="7"/>
      <c r="X5" s="1"/>
    </row>
    <row r="6" spans="2:24" x14ac:dyDescent="0.2">
      <c r="B6" s="5"/>
      <c r="C6" s="12" t="s">
        <v>24</v>
      </c>
      <c r="D6" s="87"/>
      <c r="E6" s="87"/>
      <c r="F6" s="87"/>
      <c r="G6" s="12" t="s">
        <v>0</v>
      </c>
      <c r="H6" s="87"/>
      <c r="I6" s="87"/>
      <c r="J6" s="87"/>
      <c r="K6" s="87"/>
      <c r="L6" s="87"/>
      <c r="M6" s="82"/>
      <c r="N6" s="83"/>
      <c r="O6" s="83"/>
      <c r="P6" s="83"/>
      <c r="Q6" s="83"/>
      <c r="R6" s="83"/>
      <c r="S6" s="83"/>
      <c r="T6" s="83"/>
      <c r="U6" s="83"/>
      <c r="V6" s="84"/>
      <c r="W6" s="7"/>
      <c r="X6" s="1"/>
    </row>
    <row r="7" spans="2:24" x14ac:dyDescent="0.2">
      <c r="B7" s="5"/>
      <c r="C7" s="9" t="s">
        <v>25</v>
      </c>
      <c r="D7" s="81"/>
      <c r="E7" s="81"/>
      <c r="F7" s="81"/>
      <c r="G7" s="9" t="s">
        <v>0</v>
      </c>
      <c r="H7" s="81"/>
      <c r="I7" s="81"/>
      <c r="J7" s="81"/>
      <c r="K7" s="81"/>
      <c r="L7" s="81"/>
      <c r="M7" s="97"/>
      <c r="N7" s="98"/>
      <c r="O7" s="98"/>
      <c r="P7" s="98"/>
      <c r="Q7" s="98"/>
      <c r="R7" s="98"/>
      <c r="S7" s="98"/>
      <c r="T7" s="98"/>
      <c r="U7" s="98"/>
      <c r="V7" s="99"/>
      <c r="W7" s="7"/>
      <c r="X7" s="1"/>
    </row>
    <row r="8" spans="2:24" x14ac:dyDescent="0.2">
      <c r="B8" s="5"/>
      <c r="C8" s="9" t="s">
        <v>3</v>
      </c>
      <c r="D8" s="81"/>
      <c r="E8" s="81"/>
      <c r="F8" s="81"/>
      <c r="G8" s="9" t="s">
        <v>0</v>
      </c>
      <c r="H8" s="81"/>
      <c r="I8" s="81"/>
      <c r="J8" s="81"/>
      <c r="K8" s="81"/>
      <c r="L8" s="81"/>
      <c r="M8" s="12" t="s">
        <v>41</v>
      </c>
      <c r="N8" s="80">
        <v>50</v>
      </c>
      <c r="O8" s="80"/>
      <c r="P8" s="80"/>
      <c r="Q8" s="13"/>
      <c r="R8" s="14" t="s">
        <v>69</v>
      </c>
      <c r="S8" s="1"/>
      <c r="T8" s="9" t="e">
        <f>SMALL(T9:T10,1)</f>
        <v>#NUM!</v>
      </c>
      <c r="U8" s="1" t="s">
        <v>42</v>
      </c>
      <c r="V8" s="1"/>
      <c r="W8" s="7"/>
      <c r="X8" s="1"/>
    </row>
    <row r="9" spans="2:24" x14ac:dyDescent="0.2">
      <c r="B9" s="5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Q9" s="54"/>
      <c r="R9" s="54"/>
      <c r="S9" s="54"/>
      <c r="T9" s="15" t="e">
        <f>((Q30/N30)-D30)/L20</f>
        <v>#NUM!</v>
      </c>
      <c r="U9" s="54"/>
      <c r="V9" s="54"/>
      <c r="W9" s="7"/>
      <c r="X9" s="1"/>
    </row>
    <row r="10" spans="2:24" ht="13.5" thickBot="1" x14ac:dyDescent="0.25">
      <c r="B10" s="5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Q10" s="54"/>
      <c r="R10" s="54"/>
      <c r="S10" s="54"/>
      <c r="T10" s="15" t="e">
        <f>((Q31/N31)-D31)/L21</f>
        <v>#NUM!</v>
      </c>
      <c r="U10" s="54"/>
      <c r="V10" s="54"/>
      <c r="W10" s="7"/>
      <c r="X10" s="1"/>
    </row>
    <row r="11" spans="2:24" ht="13.5" thickTop="1" x14ac:dyDescent="0.2">
      <c r="B11" s="16"/>
      <c r="C11" s="107" t="s">
        <v>43</v>
      </c>
      <c r="D11" s="107"/>
      <c r="E11" s="107"/>
      <c r="F11" s="107"/>
      <c r="G11" s="107"/>
      <c r="H11" s="107"/>
      <c r="I11" s="107"/>
      <c r="J11" s="107"/>
      <c r="K11" s="107"/>
      <c r="L11" s="92" t="s">
        <v>44</v>
      </c>
      <c r="M11" s="92"/>
      <c r="N11" s="92"/>
      <c r="O11" s="92"/>
      <c r="P11" s="92"/>
      <c r="Q11" s="92"/>
      <c r="R11" s="92"/>
      <c r="S11" s="92"/>
      <c r="T11" s="92"/>
      <c r="U11" s="92"/>
      <c r="V11" s="3"/>
      <c r="W11" s="4"/>
      <c r="X11" s="1"/>
    </row>
    <row r="12" spans="2:24" x14ac:dyDescent="0.2">
      <c r="B12" s="17"/>
      <c r="C12" s="18"/>
      <c r="D12" s="18"/>
      <c r="E12" s="18"/>
      <c r="F12" s="18"/>
      <c r="G12" s="18"/>
      <c r="H12" s="18"/>
      <c r="I12" s="18"/>
      <c r="J12" s="18"/>
      <c r="K12" s="18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7"/>
      <c r="X12" s="1"/>
    </row>
    <row r="13" spans="2:24" ht="13.5" thickBot="1" x14ac:dyDescent="0.25">
      <c r="B13" s="17"/>
      <c r="C13" s="108" t="s">
        <v>66</v>
      </c>
      <c r="D13" s="108"/>
      <c r="E13" s="108"/>
      <c r="F13" s="108"/>
      <c r="G13" s="108"/>
      <c r="H13" s="18"/>
      <c r="I13" s="19"/>
      <c r="J13" s="18"/>
      <c r="K13" s="20" t="s">
        <v>3</v>
      </c>
      <c r="L13" s="21" t="s">
        <v>65</v>
      </c>
      <c r="M13" s="1"/>
      <c r="N13" s="22"/>
      <c r="O13" s="1"/>
      <c r="P13" s="101" t="s">
        <v>57</v>
      </c>
      <c r="Q13" s="101"/>
      <c r="R13" s="101"/>
      <c r="S13" s="101"/>
      <c r="T13" s="1"/>
      <c r="U13" s="1"/>
      <c r="V13" s="1"/>
      <c r="W13" s="7"/>
      <c r="X13" s="1"/>
    </row>
    <row r="14" spans="2:24" ht="13.5" thickBot="1" x14ac:dyDescent="0.25">
      <c r="B14" s="17"/>
      <c r="C14" s="18"/>
      <c r="D14" s="18"/>
      <c r="E14" s="18"/>
      <c r="F14" s="18"/>
      <c r="G14" s="18"/>
      <c r="H14" s="18"/>
      <c r="I14" s="19"/>
      <c r="J14" s="18"/>
      <c r="K14" s="18"/>
      <c r="L14" s="1"/>
      <c r="M14" s="1"/>
      <c r="N14" s="22"/>
      <c r="O14" s="1"/>
      <c r="P14" s="94" t="s">
        <v>26</v>
      </c>
      <c r="Q14" s="94"/>
      <c r="R14" s="95"/>
      <c r="S14" s="23"/>
      <c r="T14" s="24" t="s">
        <v>27</v>
      </c>
      <c r="U14" s="25"/>
      <c r="V14" s="25"/>
      <c r="W14" s="26"/>
      <c r="X14" s="25"/>
    </row>
    <row r="15" spans="2:24" ht="13.5" thickBot="1" x14ac:dyDescent="0.25">
      <c r="B15" s="17"/>
      <c r="C15" s="85" t="s">
        <v>36</v>
      </c>
      <c r="D15" s="85"/>
      <c r="E15" s="86"/>
      <c r="F15" s="79"/>
      <c r="G15" s="27" t="s">
        <v>27</v>
      </c>
      <c r="H15" s="27"/>
      <c r="I15" s="28"/>
      <c r="J15" s="18"/>
      <c r="K15" s="18"/>
      <c r="L15" s="1"/>
      <c r="M15" s="1"/>
      <c r="N15" s="22"/>
      <c r="O15" s="1"/>
      <c r="P15" s="96" t="s">
        <v>28</v>
      </c>
      <c r="Q15" s="96"/>
      <c r="R15" s="88"/>
      <c r="S15" s="23"/>
      <c r="T15" s="24" t="s">
        <v>27</v>
      </c>
      <c r="U15" s="25"/>
      <c r="V15" s="25"/>
      <c r="W15" s="26"/>
      <c r="X15" s="25"/>
    </row>
    <row r="16" spans="2:24" ht="13.5" thickBot="1" x14ac:dyDescent="0.25">
      <c r="B16" s="17"/>
      <c r="C16" s="85" t="s">
        <v>37</v>
      </c>
      <c r="D16" s="85"/>
      <c r="E16" s="86"/>
      <c r="F16" s="79"/>
      <c r="G16" s="27" t="s">
        <v>5</v>
      </c>
      <c r="H16" s="27"/>
      <c r="I16" s="28"/>
      <c r="J16" s="18"/>
      <c r="K16" s="18"/>
      <c r="L16" s="1"/>
      <c r="M16" s="1"/>
      <c r="N16" s="22"/>
      <c r="O16" s="1"/>
      <c r="P16" s="96" t="s">
        <v>29</v>
      </c>
      <c r="Q16" s="96"/>
      <c r="R16" s="88"/>
      <c r="S16" s="23"/>
      <c r="T16" s="24" t="s">
        <v>5</v>
      </c>
      <c r="U16" s="25"/>
      <c r="V16" s="25"/>
      <c r="W16" s="26"/>
      <c r="X16" s="25"/>
    </row>
    <row r="17" spans="2:24" ht="13.5" thickBot="1" x14ac:dyDescent="0.25">
      <c r="B17" s="17"/>
      <c r="C17" s="106" t="s">
        <v>89</v>
      </c>
      <c r="D17" s="85"/>
      <c r="E17" s="86"/>
      <c r="F17" s="79"/>
      <c r="G17" s="27" t="s">
        <v>6</v>
      </c>
      <c r="H17" s="27"/>
      <c r="I17" s="28"/>
      <c r="J17" s="18"/>
      <c r="K17" s="18"/>
      <c r="L17" s="1"/>
      <c r="M17" s="1"/>
      <c r="N17" s="22"/>
      <c r="O17" s="1"/>
      <c r="P17" s="96" t="s">
        <v>30</v>
      </c>
      <c r="Q17" s="96"/>
      <c r="R17" s="88"/>
      <c r="S17" s="23"/>
      <c r="T17" s="24" t="s">
        <v>6</v>
      </c>
      <c r="U17" s="29"/>
      <c r="V17" s="29"/>
      <c r="W17" s="30"/>
      <c r="X17" s="1"/>
    </row>
    <row r="18" spans="2:24" x14ac:dyDescent="0.2">
      <c r="B18" s="17"/>
      <c r="C18" s="31"/>
      <c r="D18" s="31"/>
      <c r="E18" s="31"/>
      <c r="F18" s="32"/>
      <c r="G18" s="27"/>
      <c r="H18" s="27"/>
      <c r="I18" s="28"/>
      <c r="J18" s="18"/>
      <c r="K18" s="18"/>
      <c r="L18" s="1"/>
      <c r="M18" s="1"/>
      <c r="N18" s="22"/>
      <c r="O18" s="1"/>
      <c r="P18" s="93"/>
      <c r="Q18" s="93"/>
      <c r="R18" s="93"/>
      <c r="S18" s="93"/>
      <c r="T18" s="25"/>
      <c r="U18" s="29"/>
      <c r="V18" s="29"/>
      <c r="W18" s="30"/>
      <c r="X18" s="29"/>
    </row>
    <row r="19" spans="2:24" ht="13.5" thickBot="1" x14ac:dyDescent="0.25">
      <c r="B19" s="17"/>
      <c r="C19" s="33"/>
      <c r="D19" s="33"/>
      <c r="E19" s="33"/>
      <c r="F19" s="34"/>
      <c r="G19" s="27"/>
      <c r="H19" s="27"/>
      <c r="I19" s="28"/>
      <c r="J19" s="18"/>
      <c r="K19" s="35"/>
      <c r="L19" s="1"/>
      <c r="M19" s="1"/>
      <c r="N19" s="22"/>
      <c r="O19" s="1"/>
      <c r="P19" s="91" t="s">
        <v>35</v>
      </c>
      <c r="Q19" s="91"/>
      <c r="R19" s="91"/>
      <c r="S19" s="29" t="s">
        <v>33</v>
      </c>
      <c r="T19" s="29" t="s">
        <v>88</v>
      </c>
      <c r="U19" s="93" t="s">
        <v>32</v>
      </c>
      <c r="V19" s="93"/>
      <c r="W19" s="7"/>
      <c r="X19" s="1"/>
    </row>
    <row r="20" spans="2:24" ht="13.5" thickBot="1" x14ac:dyDescent="0.25">
      <c r="B20" s="17"/>
      <c r="C20" s="85" t="s">
        <v>38</v>
      </c>
      <c r="D20" s="85"/>
      <c r="E20" s="86"/>
      <c r="F20" s="79">
        <v>0</v>
      </c>
      <c r="G20" s="27" t="s">
        <v>4</v>
      </c>
      <c r="H20" s="27"/>
      <c r="I20" s="28"/>
      <c r="J20" s="105" t="s">
        <v>2</v>
      </c>
      <c r="K20" s="122"/>
      <c r="L20" s="36">
        <v>1E-3</v>
      </c>
      <c r="M20" s="37" t="s">
        <v>58</v>
      </c>
      <c r="N20" s="22"/>
      <c r="O20" s="1"/>
      <c r="P20" s="88" t="s">
        <v>31</v>
      </c>
      <c r="Q20" s="89"/>
      <c r="R20" s="90"/>
      <c r="S20" s="38"/>
      <c r="T20" s="38"/>
      <c r="U20" s="113"/>
      <c r="V20" s="114"/>
      <c r="W20" s="7"/>
      <c r="X20" s="1"/>
    </row>
    <row r="21" spans="2:24" ht="13.5" thickBot="1" x14ac:dyDescent="0.25">
      <c r="B21" s="17"/>
      <c r="C21" s="85" t="s">
        <v>39</v>
      </c>
      <c r="D21" s="85"/>
      <c r="E21" s="86"/>
      <c r="F21" s="79">
        <v>0</v>
      </c>
      <c r="G21" s="27" t="s">
        <v>40</v>
      </c>
      <c r="H21" s="27"/>
      <c r="I21" s="28"/>
      <c r="J21" s="105" t="s">
        <v>1</v>
      </c>
      <c r="K21" s="122"/>
      <c r="L21" s="39">
        <v>2.0000000000000001E-4</v>
      </c>
      <c r="M21" s="24" t="s">
        <v>59</v>
      </c>
      <c r="N21" s="22"/>
      <c r="O21" s="1"/>
      <c r="P21" s="88" t="s">
        <v>34</v>
      </c>
      <c r="Q21" s="89"/>
      <c r="R21" s="90"/>
      <c r="S21" s="38"/>
      <c r="T21" s="38"/>
      <c r="U21" s="113"/>
      <c r="V21" s="114"/>
      <c r="W21" s="7"/>
      <c r="X21" s="1"/>
    </row>
    <row r="22" spans="2:24" x14ac:dyDescent="0.2">
      <c r="B22" s="17"/>
      <c r="C22" s="18"/>
      <c r="D22" s="18"/>
      <c r="E22" s="18"/>
      <c r="F22" s="18"/>
      <c r="G22" s="18"/>
      <c r="H22" s="18"/>
      <c r="I22" s="19"/>
      <c r="J22" s="18"/>
      <c r="K22" s="40"/>
      <c r="L22" s="1"/>
      <c r="M22" s="1"/>
      <c r="N22" s="22"/>
      <c r="O22" s="1"/>
      <c r="P22" s="1"/>
      <c r="Q22" s="1"/>
      <c r="R22" s="1"/>
      <c r="S22" s="1"/>
      <c r="T22" s="1"/>
      <c r="U22" s="1"/>
      <c r="V22" s="1"/>
      <c r="W22" s="7"/>
      <c r="X22" s="1"/>
    </row>
    <row r="23" spans="2:24" ht="13.5" thickBot="1" x14ac:dyDescent="0.25">
      <c r="B23" s="41"/>
      <c r="C23" s="42"/>
      <c r="D23" s="42"/>
      <c r="E23" s="42"/>
      <c r="F23" s="42"/>
      <c r="G23" s="42"/>
      <c r="H23" s="42"/>
      <c r="I23" s="42"/>
      <c r="J23" s="42"/>
      <c r="K23" s="42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4"/>
      <c r="X23" s="1"/>
    </row>
    <row r="24" spans="2:24" ht="13.5" thickTop="1" x14ac:dyDescent="0.2">
      <c r="B24" s="5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7"/>
      <c r="X24" s="1"/>
    </row>
    <row r="25" spans="2:24" x14ac:dyDescent="0.2">
      <c r="B25" s="5"/>
      <c r="C25" s="21" t="s">
        <v>56</v>
      </c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12" t="s">
        <v>72</v>
      </c>
      <c r="V25" s="112"/>
      <c r="W25" s="7"/>
      <c r="X25" s="1"/>
    </row>
    <row r="26" spans="2:24" x14ac:dyDescent="0.2">
      <c r="B26" s="5"/>
      <c r="C26" s="104" t="s">
        <v>25</v>
      </c>
      <c r="D26" s="104"/>
      <c r="E26" s="101"/>
      <c r="F26" s="101" t="s">
        <v>60</v>
      </c>
      <c r="G26" s="101"/>
      <c r="H26" s="101"/>
      <c r="I26" s="101"/>
      <c r="J26" s="25"/>
      <c r="K26" s="101" t="s">
        <v>61</v>
      </c>
      <c r="L26" s="101"/>
      <c r="M26" s="101"/>
      <c r="N26" s="1"/>
      <c r="O26" s="1"/>
      <c r="P26" s="104" t="s">
        <v>24</v>
      </c>
      <c r="Q26" s="104"/>
      <c r="R26" s="101"/>
      <c r="S26" s="1"/>
      <c r="T26" s="1"/>
      <c r="U26" s="112" t="s">
        <v>73</v>
      </c>
      <c r="V26" s="112"/>
      <c r="W26" s="7"/>
      <c r="X26" s="1"/>
    </row>
    <row r="27" spans="2:24" x14ac:dyDescent="0.2">
      <c r="B27" s="5"/>
      <c r="C27" s="9" t="s">
        <v>46</v>
      </c>
      <c r="D27" s="9">
        <f>F15</f>
        <v>0</v>
      </c>
      <c r="E27" s="45" t="s">
        <v>27</v>
      </c>
      <c r="F27" s="1"/>
      <c r="G27" s="1"/>
      <c r="H27" s="25"/>
      <c r="I27" s="25"/>
      <c r="J27" s="29"/>
      <c r="K27" s="25"/>
      <c r="L27" s="1"/>
      <c r="M27" s="1"/>
      <c r="N27" s="1"/>
      <c r="O27" s="1"/>
      <c r="P27" s="46" t="s">
        <v>45</v>
      </c>
      <c r="Q27" s="47">
        <f>S15</f>
        <v>0</v>
      </c>
      <c r="R27" s="45" t="s">
        <v>27</v>
      </c>
      <c r="S27" s="48" t="str">
        <f>IF(D27&gt;=Q27,"ok","Ex data ikke overholdt")</f>
        <v>ok</v>
      </c>
      <c r="T27" s="1"/>
      <c r="U27" s="112" t="s">
        <v>74</v>
      </c>
      <c r="V27" s="112"/>
      <c r="W27" s="7"/>
      <c r="X27" s="1"/>
    </row>
    <row r="28" spans="2:24" x14ac:dyDescent="0.2">
      <c r="B28" s="5"/>
      <c r="C28" s="9" t="s">
        <v>48</v>
      </c>
      <c r="D28" s="9">
        <f>F16</f>
        <v>0</v>
      </c>
      <c r="E28" s="45" t="s">
        <v>5</v>
      </c>
      <c r="F28" s="1"/>
      <c r="G28" s="1"/>
      <c r="H28" s="25"/>
      <c r="I28" s="25"/>
      <c r="J28" s="29"/>
      <c r="K28" s="25"/>
      <c r="L28" s="1"/>
      <c r="M28" s="1"/>
      <c r="N28" s="1"/>
      <c r="O28" s="1"/>
      <c r="P28" s="46" t="s">
        <v>47</v>
      </c>
      <c r="Q28" s="47">
        <f>S16</f>
        <v>0</v>
      </c>
      <c r="R28" s="45" t="s">
        <v>5</v>
      </c>
      <c r="S28" s="48" t="str">
        <f>IF(D28&gt;=Q28,"ok","Ex data ikke overholdt")</f>
        <v>ok</v>
      </c>
      <c r="T28" s="1"/>
      <c r="U28" s="112" t="s">
        <v>64</v>
      </c>
      <c r="V28" s="112"/>
      <c r="W28" s="7"/>
      <c r="X28" s="1"/>
    </row>
    <row r="29" spans="2:24" x14ac:dyDescent="0.2">
      <c r="B29" s="5"/>
      <c r="C29" s="9" t="s">
        <v>50</v>
      </c>
      <c r="D29" s="9">
        <f>F17</f>
        <v>0</v>
      </c>
      <c r="E29" s="45" t="s">
        <v>6</v>
      </c>
      <c r="F29" s="1"/>
      <c r="G29" s="1"/>
      <c r="H29" s="25"/>
      <c r="I29" s="25"/>
      <c r="J29" s="29"/>
      <c r="K29" s="25"/>
      <c r="L29" s="1"/>
      <c r="M29" s="1"/>
      <c r="N29" s="1"/>
      <c r="O29" s="1"/>
      <c r="P29" s="46" t="s">
        <v>49</v>
      </c>
      <c r="Q29" s="47">
        <f>S17</f>
        <v>0</v>
      </c>
      <c r="R29" s="45" t="s">
        <v>6</v>
      </c>
      <c r="S29" s="48" t="str">
        <f>IF(D29&gt;=Q29,"ok","Ex data ikke overholdt")</f>
        <v>ok</v>
      </c>
      <c r="T29" s="1"/>
      <c r="U29" s="112" t="s">
        <v>75</v>
      </c>
      <c r="V29" s="112"/>
      <c r="W29" s="7"/>
      <c r="X29" s="1"/>
    </row>
    <row r="30" spans="2:24" x14ac:dyDescent="0.2">
      <c r="B30" s="5"/>
      <c r="C30" s="9" t="s">
        <v>52</v>
      </c>
      <c r="D30" s="9">
        <f>F20</f>
        <v>0</v>
      </c>
      <c r="E30" s="45" t="s">
        <v>4</v>
      </c>
      <c r="F30" s="46" t="s">
        <v>52</v>
      </c>
      <c r="G30" s="9">
        <f>L20*N8</f>
        <v>0.05</v>
      </c>
      <c r="H30" s="102" t="s">
        <v>4</v>
      </c>
      <c r="I30" s="103"/>
      <c r="J30" s="29"/>
      <c r="K30" s="46" t="s">
        <v>70</v>
      </c>
      <c r="L30" s="8">
        <f>D30+G30</f>
        <v>0.05</v>
      </c>
      <c r="M30" s="1" t="s">
        <v>4</v>
      </c>
      <c r="N30" s="15" t="e">
        <f>IF(H33="","1","2")</f>
        <v>#NUM!</v>
      </c>
      <c r="O30" s="1"/>
      <c r="P30" s="46" t="s">
        <v>51</v>
      </c>
      <c r="Q30" s="46" t="e">
        <f>SMALL(S20:U20,1)</f>
        <v>#NUM!</v>
      </c>
      <c r="R30" s="45" t="s">
        <v>4</v>
      </c>
      <c r="S30" s="49" t="e">
        <f>IF(L30&lt;=(Q30/N30),"ok","Ex data ikke overholdt")</f>
        <v>#NUM!</v>
      </c>
      <c r="T30" s="1"/>
      <c r="U30" s="1" t="e">
        <f>D30/Q30*100</f>
        <v>#NUM!</v>
      </c>
      <c r="V30" s="1" t="s">
        <v>67</v>
      </c>
      <c r="W30" s="7"/>
      <c r="X30" s="1"/>
    </row>
    <row r="31" spans="2:24" x14ac:dyDescent="0.2">
      <c r="B31" s="5"/>
      <c r="C31" s="9" t="s">
        <v>55</v>
      </c>
      <c r="D31" s="9">
        <f>F21</f>
        <v>0</v>
      </c>
      <c r="E31" s="45" t="s">
        <v>54</v>
      </c>
      <c r="F31" s="46" t="s">
        <v>55</v>
      </c>
      <c r="G31" s="9">
        <f>L21*N8</f>
        <v>0.01</v>
      </c>
      <c r="H31" s="102" t="s">
        <v>63</v>
      </c>
      <c r="I31" s="103"/>
      <c r="J31" s="29"/>
      <c r="K31" s="46" t="s">
        <v>71</v>
      </c>
      <c r="L31" s="8">
        <f>D31+G31</f>
        <v>0.01</v>
      </c>
      <c r="M31" s="25" t="s">
        <v>62</v>
      </c>
      <c r="N31" s="15" t="e">
        <f>IF(H33="","1","2")</f>
        <v>#NUM!</v>
      </c>
      <c r="O31" s="1"/>
      <c r="P31" s="46" t="s">
        <v>53</v>
      </c>
      <c r="Q31" s="46" t="e">
        <f>SMALL(S21:U21,1)</f>
        <v>#NUM!</v>
      </c>
      <c r="R31" s="45" t="s">
        <v>40</v>
      </c>
      <c r="S31" s="49" t="e">
        <f>IF(L31&lt;=(Q31/N31),"ok","Ex data ikke overholdt")</f>
        <v>#NUM!</v>
      </c>
      <c r="T31" s="1"/>
      <c r="U31" s="1" t="e">
        <f>D31/Q31*100</f>
        <v>#NUM!</v>
      </c>
      <c r="V31" s="1" t="s">
        <v>67</v>
      </c>
      <c r="W31" s="7"/>
      <c r="X31" s="1"/>
    </row>
    <row r="32" spans="2:24" x14ac:dyDescent="0.2"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7"/>
      <c r="X32" s="1"/>
    </row>
    <row r="33" spans="2:23" x14ac:dyDescent="0.2">
      <c r="B33" s="5"/>
      <c r="C33" s="1"/>
      <c r="D33" s="1"/>
      <c r="E33" s="1"/>
      <c r="F33" s="1"/>
      <c r="G33" s="1"/>
      <c r="H33" s="50" t="e">
        <f>IF(U30&lt;1,"",(IF(U31&lt;1,"","Co og Lo halveres i henhold til EN60079-14:2014 16.2.4.3")))</f>
        <v>#NUM!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7"/>
    </row>
    <row r="34" spans="2:23" ht="13.5" thickBot="1" x14ac:dyDescent="0.25">
      <c r="B34" s="5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7"/>
    </row>
    <row r="35" spans="2:23" ht="13.5" thickBot="1" x14ac:dyDescent="0.25">
      <c r="B35" s="5"/>
      <c r="C35" s="1"/>
      <c r="D35" s="1"/>
      <c r="E35" s="1"/>
      <c r="F35" s="1"/>
      <c r="G35" s="1"/>
      <c r="H35" s="50" t="e">
        <f>IF(U30&lt;1,"",(IF(U31&lt;1,"","Dette giver følgende nye bariere data")))</f>
        <v>#NUM!</v>
      </c>
      <c r="I35" s="1"/>
      <c r="J35" s="1"/>
      <c r="K35" s="1"/>
      <c r="L35" s="1"/>
      <c r="M35" s="1"/>
      <c r="N35" s="1"/>
      <c r="O35" s="1"/>
      <c r="P35" s="51" t="e">
        <f>IF(H33="","",(P30))</f>
        <v>#NUM!</v>
      </c>
      <c r="Q35" s="51" t="e">
        <f>IF(H33="","",(Q30/N30))</f>
        <v>#NUM!</v>
      </c>
      <c r="R35" s="52" t="e">
        <f>IF(H33="","",R30)</f>
        <v>#NUM!</v>
      </c>
      <c r="S35" s="50" t="e">
        <f>IF(H33="","",S30)</f>
        <v>#NUM!</v>
      </c>
      <c r="T35" s="1"/>
      <c r="U35" s="1"/>
      <c r="V35" s="1"/>
      <c r="W35" s="7"/>
    </row>
    <row r="36" spans="2:23" ht="13.5" thickBot="1" x14ac:dyDescent="0.25">
      <c r="B36" s="5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51" t="e">
        <f>IF(H33="","",(P31))</f>
        <v>#NUM!</v>
      </c>
      <c r="Q36" s="51" t="e">
        <f>IF(H33="","",(Q31/N31))</f>
        <v>#NUM!</v>
      </c>
      <c r="R36" s="52" t="e">
        <f>IF(H33="","",R31)</f>
        <v>#NUM!</v>
      </c>
      <c r="S36" s="50" t="e">
        <f>IF(H33="","",S31)</f>
        <v>#NUM!</v>
      </c>
      <c r="T36" s="1"/>
      <c r="U36" s="1"/>
      <c r="V36" s="1"/>
      <c r="W36" s="7"/>
    </row>
    <row r="37" spans="2:23" ht="13.5" thickBot="1" x14ac:dyDescent="0.25">
      <c r="B37" s="5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4"/>
    </row>
    <row r="38" spans="2:23" ht="13.5" thickTop="1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</row>
  </sheetData>
  <mergeCells count="44">
    <mergeCell ref="U27:V27"/>
    <mergeCell ref="U28:V28"/>
    <mergeCell ref="U29:V29"/>
    <mergeCell ref="U20:V20"/>
    <mergeCell ref="U21:V21"/>
    <mergeCell ref="U25:V25"/>
    <mergeCell ref="U26:V26"/>
    <mergeCell ref="H31:I31"/>
    <mergeCell ref="F26:I26"/>
    <mergeCell ref="P21:R21"/>
    <mergeCell ref="P26:R26"/>
    <mergeCell ref="K26:M26"/>
    <mergeCell ref="E5:L5"/>
    <mergeCell ref="P13:S13"/>
    <mergeCell ref="H30:I30"/>
    <mergeCell ref="C26:E26"/>
    <mergeCell ref="C21:E21"/>
    <mergeCell ref="J20:K20"/>
    <mergeCell ref="J21:K21"/>
    <mergeCell ref="C16:E16"/>
    <mergeCell ref="C17:E17"/>
    <mergeCell ref="C11:K11"/>
    <mergeCell ref="C13:G13"/>
    <mergeCell ref="P5:V5"/>
    <mergeCell ref="D6:F6"/>
    <mergeCell ref="D7:F7"/>
    <mergeCell ref="D8:F8"/>
    <mergeCell ref="P17:R17"/>
    <mergeCell ref="N8:P8"/>
    <mergeCell ref="H7:L7"/>
    <mergeCell ref="H8:L8"/>
    <mergeCell ref="M6:V6"/>
    <mergeCell ref="C20:E20"/>
    <mergeCell ref="C15:E15"/>
    <mergeCell ref="H6:L6"/>
    <mergeCell ref="P20:R20"/>
    <mergeCell ref="P19:R19"/>
    <mergeCell ref="L11:U11"/>
    <mergeCell ref="U19:V19"/>
    <mergeCell ref="P14:R14"/>
    <mergeCell ref="P15:R15"/>
    <mergeCell ref="P16:R16"/>
    <mergeCell ref="M7:V7"/>
    <mergeCell ref="P18:S18"/>
  </mergeCells>
  <phoneticPr fontId="27" type="noConversion"/>
  <conditionalFormatting sqref="P35">
    <cfRule type="expression" dxfId="3" priority="1" stopIfTrue="1">
      <formula>H33=""</formula>
    </cfRule>
  </conditionalFormatting>
  <conditionalFormatting sqref="P36">
    <cfRule type="expression" dxfId="2" priority="3" stopIfTrue="1">
      <formula>H33=""</formula>
    </cfRule>
  </conditionalFormatting>
  <conditionalFormatting sqref="Q35">
    <cfRule type="expression" dxfId="1" priority="2" stopIfTrue="1">
      <formula>H33=""</formula>
    </cfRule>
  </conditionalFormatting>
  <conditionalFormatting sqref="Q36">
    <cfRule type="expression" dxfId="0" priority="4" stopIfTrue="1">
      <formula>H33=""</formula>
    </cfRule>
  </conditionalFormatting>
  <dataValidations xWindow="511" yWindow="544" count="2">
    <dataValidation allowBlank="1" showInputMessage="1" showErrorMessage="1" promptTitle="Husk at skrive i det μF/meter." prompt="Omregning fra fx nF/kilometer til μF/meter, kan forestages i Prefix calculatoren._x000a_Kender du ikke kablet data, kan typiske data anvendes (0,0002 μF/meter)_x000a_Dette i henhold til EN60079-14 16.2.2.2" sqref="L21" xr:uid="{00000000-0002-0000-0000-000000000000}"/>
    <dataValidation allowBlank="1" showInputMessage="1" showErrorMessage="1" promptTitle="Husk at skrive i det mH/meter" prompt="Omregning fra fx μH/kilometer til mH/meter, kan forestages i Prefix calculatoren._x000a_Kender du ikke kablet data, kan typiske data anvendes (0,001mH/meter)_x000a_Dette i henhold til EN60079-14 16.2.2.2" sqref="L20" xr:uid="{00000000-0002-0000-0000-000001000000}"/>
  </dataValidations>
  <pageMargins left="0.39370078740157483" right="0.39370078740157483" top="0.78740157480314965" bottom="0.78740157480314965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I29"/>
  <sheetViews>
    <sheetView showGridLines="0" showRowColHeaders="0" workbookViewId="0">
      <selection activeCell="E12" sqref="E12"/>
    </sheetView>
  </sheetViews>
  <sheetFormatPr defaultRowHeight="12.75" x14ac:dyDescent="0.2"/>
  <cols>
    <col min="1" max="1" width="1.7109375" customWidth="1"/>
    <col min="6" max="6" width="6.85546875" customWidth="1"/>
    <col min="7" max="7" width="2.7109375" customWidth="1"/>
    <col min="8" max="8" width="27.28515625" customWidth="1"/>
  </cols>
  <sheetData>
    <row r="1" spans="2:9" ht="7.5" customHeight="1" thickBot="1" x14ac:dyDescent="0.25"/>
    <row r="2" spans="2:9" ht="18.75" thickTop="1" x14ac:dyDescent="0.25">
      <c r="B2" s="115" t="s">
        <v>76</v>
      </c>
      <c r="C2" s="116"/>
      <c r="D2" s="116"/>
      <c r="E2" s="116"/>
      <c r="F2" s="116"/>
      <c r="G2" s="116"/>
      <c r="H2" s="116"/>
      <c r="I2" s="117"/>
    </row>
    <row r="3" spans="2:9" ht="18" x14ac:dyDescent="0.25">
      <c r="B3" s="55"/>
      <c r="C3" s="56"/>
      <c r="D3" s="57"/>
      <c r="E3" s="57"/>
      <c r="F3" s="57"/>
      <c r="G3" s="57"/>
      <c r="H3" s="57"/>
      <c r="I3" s="58"/>
    </row>
    <row r="4" spans="2:9" x14ac:dyDescent="0.2">
      <c r="B4" s="55"/>
      <c r="C4" s="56" t="s">
        <v>77</v>
      </c>
      <c r="D4" s="56"/>
      <c r="E4" s="59" t="s">
        <v>78</v>
      </c>
      <c r="F4" s="56"/>
      <c r="G4" s="56"/>
      <c r="H4" s="59" t="s">
        <v>82</v>
      </c>
      <c r="I4" s="58"/>
    </row>
    <row r="5" spans="2:9" x14ac:dyDescent="0.2">
      <c r="B5" s="55"/>
      <c r="C5" s="56"/>
      <c r="D5" s="56"/>
      <c r="E5" s="59" t="s">
        <v>79</v>
      </c>
      <c r="F5" s="56"/>
      <c r="G5" s="56"/>
      <c r="H5" s="56"/>
      <c r="I5" s="58"/>
    </row>
    <row r="6" spans="2:9" x14ac:dyDescent="0.2">
      <c r="B6" s="55"/>
      <c r="C6" s="56" t="s">
        <v>7</v>
      </c>
      <c r="D6" s="56"/>
      <c r="E6" s="60" t="s">
        <v>12</v>
      </c>
      <c r="F6" s="56"/>
      <c r="G6" s="56"/>
      <c r="H6" s="61">
        <v>1</v>
      </c>
      <c r="I6" s="58"/>
    </row>
    <row r="7" spans="2:9" x14ac:dyDescent="0.2">
      <c r="B7" s="55"/>
      <c r="C7" s="56" t="s">
        <v>9</v>
      </c>
      <c r="D7" s="56"/>
      <c r="E7" s="56"/>
      <c r="F7" s="56"/>
      <c r="G7" s="56"/>
      <c r="H7" s="56"/>
      <c r="I7" s="58"/>
    </row>
    <row r="8" spans="2:9" x14ac:dyDescent="0.2">
      <c r="B8" s="55"/>
      <c r="C8" s="56" t="s">
        <v>10</v>
      </c>
      <c r="D8" s="56"/>
      <c r="E8" s="56"/>
      <c r="F8" s="56"/>
      <c r="G8" s="56"/>
      <c r="H8" s="56"/>
      <c r="I8" s="58"/>
    </row>
    <row r="9" spans="2:9" x14ac:dyDescent="0.2">
      <c r="B9" s="55"/>
      <c r="C9" s="56" t="s">
        <v>81</v>
      </c>
      <c r="D9" s="56"/>
      <c r="E9" s="56" t="s">
        <v>81</v>
      </c>
      <c r="F9" s="56"/>
      <c r="G9" s="56"/>
      <c r="H9" s="62">
        <f>IF(E6="giga",H6*1000000000,(IF(E6="mega",H6*1000000,(IF(E6="kilo",H6*1000,(IF(E6="SI enhed",H6,(IF(E6="milli",H6/1000,(IF(E6="micro",H6/1000000,(IF(E6="nano",H6/1000000000,(IF(E6="pico",H6/1000000000000)))))))))))))))</f>
        <v>1.0000000000000001E-9</v>
      </c>
      <c r="I9" s="58"/>
    </row>
    <row r="10" spans="2:9" x14ac:dyDescent="0.2">
      <c r="B10" s="55"/>
      <c r="C10" s="56" t="s">
        <v>8</v>
      </c>
      <c r="D10" s="56"/>
      <c r="E10" s="56"/>
      <c r="F10" s="56"/>
      <c r="G10" s="56"/>
      <c r="H10" s="63">
        <f>H9</f>
        <v>1.0000000000000001E-9</v>
      </c>
      <c r="I10" s="58"/>
    </row>
    <row r="11" spans="2:9" x14ac:dyDescent="0.2">
      <c r="B11" s="55"/>
      <c r="C11" s="56" t="s">
        <v>11</v>
      </c>
      <c r="D11" s="56"/>
      <c r="E11" s="59" t="s">
        <v>83</v>
      </c>
      <c r="F11" s="56"/>
      <c r="G11" s="56"/>
      <c r="H11" s="56"/>
      <c r="I11" s="58"/>
    </row>
    <row r="12" spans="2:9" x14ac:dyDescent="0.2">
      <c r="B12" s="55"/>
      <c r="C12" s="56" t="s">
        <v>12</v>
      </c>
      <c r="D12" s="56"/>
      <c r="E12" s="60" t="s">
        <v>8</v>
      </c>
      <c r="F12" s="56"/>
      <c r="G12" s="56"/>
      <c r="H12" s="62">
        <f>IF(E12="giga",H9/1000000000,(IF(E12="mega",H9/1000000,(IF(E12="kilo",H9/1000,(IF(E12="SI enhed",H9,(IF(E12="milli",H9*1000,(IF(E12="micro",H9*1000000,(IF(E12="nano",H9*1000000000,(IF(E12="pico",H9*1000000000000)))))))))))))))</f>
        <v>1.0000000000000002E-6</v>
      </c>
      <c r="I12" s="58"/>
    </row>
    <row r="13" spans="2:9" x14ac:dyDescent="0.2">
      <c r="B13" s="55"/>
      <c r="C13" s="56" t="s">
        <v>13</v>
      </c>
      <c r="D13" s="56"/>
      <c r="E13" s="56"/>
      <c r="F13" s="56"/>
      <c r="G13" s="56"/>
      <c r="H13" s="63">
        <f>H12</f>
        <v>1.0000000000000002E-6</v>
      </c>
      <c r="I13" s="58"/>
    </row>
    <row r="14" spans="2:9" ht="13.5" thickBot="1" x14ac:dyDescent="0.25">
      <c r="B14" s="64"/>
      <c r="C14" s="65"/>
      <c r="D14" s="65"/>
      <c r="E14" s="65"/>
      <c r="F14" s="65"/>
      <c r="G14" s="65"/>
      <c r="H14" s="65"/>
      <c r="I14" s="66"/>
    </row>
    <row r="15" spans="2:9" ht="13.5" thickTop="1" x14ac:dyDescent="0.2"/>
    <row r="16" spans="2:9" ht="13.5" thickBot="1" x14ac:dyDescent="0.25"/>
    <row r="17" spans="2:9" ht="18.75" thickTop="1" x14ac:dyDescent="0.25">
      <c r="B17" s="115" t="s">
        <v>14</v>
      </c>
      <c r="C17" s="116"/>
      <c r="D17" s="116"/>
      <c r="E17" s="116"/>
      <c r="F17" s="116"/>
      <c r="G17" s="116"/>
      <c r="H17" s="116"/>
      <c r="I17" s="117"/>
    </row>
    <row r="18" spans="2:9" ht="18" x14ac:dyDescent="0.25">
      <c r="B18" s="55"/>
      <c r="C18" s="56"/>
      <c r="D18" s="57"/>
      <c r="E18" s="57"/>
      <c r="F18" s="57"/>
      <c r="G18" s="57"/>
      <c r="H18" s="57"/>
      <c r="I18" s="58"/>
    </row>
    <row r="19" spans="2:9" x14ac:dyDescent="0.2">
      <c r="B19" s="55"/>
      <c r="C19" s="56" t="s">
        <v>77</v>
      </c>
      <c r="D19" s="56"/>
      <c r="E19" s="120" t="s">
        <v>78</v>
      </c>
      <c r="F19" s="120"/>
      <c r="G19" s="59"/>
      <c r="H19" s="59" t="s">
        <v>82</v>
      </c>
      <c r="I19" s="58"/>
    </row>
    <row r="20" spans="2:9" x14ac:dyDescent="0.2">
      <c r="B20" s="55"/>
      <c r="C20" s="56"/>
      <c r="D20" s="56"/>
      <c r="E20" s="121" t="s">
        <v>79</v>
      </c>
      <c r="F20" s="121"/>
      <c r="G20" s="59"/>
      <c r="H20" s="56"/>
      <c r="I20" s="58"/>
    </row>
    <row r="21" spans="2:9" x14ac:dyDescent="0.2">
      <c r="B21" s="55"/>
      <c r="C21" s="56" t="s">
        <v>15</v>
      </c>
      <c r="D21" s="56"/>
      <c r="E21" s="118" t="s">
        <v>20</v>
      </c>
      <c r="F21" s="119"/>
      <c r="G21" s="67"/>
      <c r="H21" s="61">
        <v>120</v>
      </c>
      <c r="I21" s="58"/>
    </row>
    <row r="22" spans="2:9" x14ac:dyDescent="0.2">
      <c r="B22" s="55"/>
      <c r="C22" s="56" t="s">
        <v>16</v>
      </c>
      <c r="D22" s="56"/>
      <c r="E22" s="56"/>
      <c r="F22" s="56"/>
      <c r="G22" s="56"/>
      <c r="H22" s="56"/>
      <c r="I22" s="58"/>
    </row>
    <row r="23" spans="2:9" x14ac:dyDescent="0.2">
      <c r="B23" s="55"/>
      <c r="C23" s="56" t="s">
        <v>17</v>
      </c>
      <c r="D23" s="56"/>
      <c r="E23" s="56"/>
      <c r="F23" s="56"/>
      <c r="G23" s="56"/>
      <c r="H23" s="56"/>
      <c r="I23" s="58"/>
    </row>
    <row r="24" spans="2:9" x14ac:dyDescent="0.2">
      <c r="B24" s="55"/>
      <c r="C24" s="56" t="s">
        <v>18</v>
      </c>
      <c r="D24" s="56"/>
      <c r="E24" s="120" t="s">
        <v>80</v>
      </c>
      <c r="F24" s="120"/>
      <c r="G24" s="56"/>
      <c r="H24" s="62">
        <f>IF(E21="milli pr meter",H21*0.001,(IF(E21="micro pr meter",H21*0.000001,(IF(E21="nano pr meter",H21*0.000000001,(IF(E21="pico pr meter",H21*0.000000000001,(IF(E21="milli pr kilometer",H21*0.000001,(IF(E21="micro pr kilometer",H21*0.000000001,(IF(E21="nano pr kilometer",H21*0.000000000001,(IF(E21="pico pr kilometer",H21*0.000000000000001)))))))))))))))</f>
        <v>1.2000000000000002E-7</v>
      </c>
      <c r="I24" s="58"/>
    </row>
    <row r="25" spans="2:9" x14ac:dyDescent="0.2">
      <c r="B25" s="55"/>
      <c r="C25" s="56" t="s">
        <v>19</v>
      </c>
      <c r="D25" s="56"/>
      <c r="E25" s="56"/>
      <c r="F25" s="56"/>
      <c r="G25" s="56"/>
      <c r="H25" s="63">
        <f>H24</f>
        <v>1.2000000000000002E-7</v>
      </c>
      <c r="I25" s="58"/>
    </row>
    <row r="26" spans="2:9" x14ac:dyDescent="0.2">
      <c r="B26" s="55"/>
      <c r="C26" s="56" t="s">
        <v>20</v>
      </c>
      <c r="D26" s="56"/>
      <c r="E26" s="121" t="s">
        <v>83</v>
      </c>
      <c r="F26" s="121"/>
      <c r="G26" s="59"/>
      <c r="H26" s="56"/>
      <c r="I26" s="58"/>
    </row>
    <row r="27" spans="2:9" x14ac:dyDescent="0.2">
      <c r="B27" s="55"/>
      <c r="C27" s="56" t="s">
        <v>21</v>
      </c>
      <c r="D27" s="56"/>
      <c r="E27" s="118" t="s">
        <v>15</v>
      </c>
      <c r="F27" s="119"/>
      <c r="G27" s="67"/>
      <c r="H27" s="62">
        <f>IF(E27="milli pr meter",H24*1000,(IF(E27="micro pr meter",H24*1000000,(IF(E27="nano pr meter",H24*1000000000,(IF(E27="pico pr meter",H24*1000000000000,(IF(E27="milli pr kilometer",H24*1000000,(IF(E27="micro pr kilometer",H24*1000000000,(IF(E27="nano pr kilometer",H24*1000000000000,(IF(E27="pico pr kilometer",H24*1000000000000000)))))))))))))))</f>
        <v>1.2000000000000002E-4</v>
      </c>
      <c r="I27" s="58"/>
    </row>
    <row r="28" spans="2:9" x14ac:dyDescent="0.2">
      <c r="B28" s="55"/>
      <c r="C28" s="56" t="s">
        <v>22</v>
      </c>
      <c r="D28" s="56"/>
      <c r="E28" s="56"/>
      <c r="F28" s="56"/>
      <c r="G28" s="56"/>
      <c r="H28" s="63">
        <f>H27</f>
        <v>1.2000000000000002E-4</v>
      </c>
      <c r="I28" s="58"/>
    </row>
    <row r="29" spans="2:9" ht="13.5" thickBot="1" x14ac:dyDescent="0.25">
      <c r="B29" s="64"/>
      <c r="C29" s="65"/>
      <c r="D29" s="65"/>
      <c r="E29" s="65"/>
      <c r="F29" s="65"/>
      <c r="G29" s="65"/>
      <c r="H29" s="65"/>
      <c r="I29" s="66"/>
    </row>
  </sheetData>
  <sheetProtection password="CF2F" sheet="1" objects="1" scenarios="1"/>
  <mergeCells count="8">
    <mergeCell ref="B2:I2"/>
    <mergeCell ref="E21:F21"/>
    <mergeCell ref="E27:F27"/>
    <mergeCell ref="B17:I17"/>
    <mergeCell ref="E19:F19"/>
    <mergeCell ref="E20:F20"/>
    <mergeCell ref="E26:F26"/>
    <mergeCell ref="E24:F24"/>
  </mergeCells>
  <phoneticPr fontId="27" type="noConversion"/>
  <dataValidations count="2">
    <dataValidation type="list" allowBlank="1" showInputMessage="1" showErrorMessage="1" sqref="E6 E12" xr:uid="{00000000-0002-0000-0100-000000000000}">
      <formula1>"giga, mega, kilo, SI enhed, milli, micro, nano, pico"</formula1>
    </dataValidation>
    <dataValidation type="list" allowBlank="1" showInputMessage="1" showErrorMessage="1" sqref="E21:F21 E27:F27" xr:uid="{00000000-0002-0000-0100-000001000000}">
      <formula1>"milli pr meter, micro pr meter, nano pr meter, pico pr meter, milli pr kilometer, micro pr kilometer, nano pr kilometer, pico pr kilometer"</formula1>
    </dataValidation>
  </dataValidations>
  <pageMargins left="0.75" right="0.75" top="1" bottom="1" header="0" footer="0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J11"/>
  <sheetViews>
    <sheetView showGridLines="0" showRowColHeaders="0" workbookViewId="0">
      <selection activeCell="C6" sqref="C6"/>
    </sheetView>
  </sheetViews>
  <sheetFormatPr defaultRowHeight="12.75" x14ac:dyDescent="0.2"/>
  <cols>
    <col min="1" max="1" width="1.7109375" customWidth="1"/>
  </cols>
  <sheetData>
    <row r="1" spans="2:10" ht="7.5" customHeight="1" thickBot="1" x14ac:dyDescent="0.25"/>
    <row r="2" spans="2:10" ht="13.5" thickTop="1" x14ac:dyDescent="0.2">
      <c r="B2" s="68"/>
      <c r="C2" s="69"/>
      <c r="D2" s="69"/>
      <c r="E2" s="69"/>
      <c r="F2" s="69"/>
      <c r="G2" s="69"/>
      <c r="H2" s="69"/>
      <c r="I2" s="69"/>
      <c r="J2" s="70"/>
    </row>
    <row r="3" spans="2:10" ht="18" x14ac:dyDescent="0.25">
      <c r="B3" s="71"/>
      <c r="C3" s="72" t="s">
        <v>84</v>
      </c>
      <c r="D3" s="73"/>
      <c r="E3" s="73"/>
      <c r="F3" s="73"/>
      <c r="G3" s="73"/>
      <c r="H3" s="73"/>
      <c r="I3" s="73"/>
      <c r="J3" s="74"/>
    </row>
    <row r="4" spans="2:10" x14ac:dyDescent="0.2">
      <c r="B4" s="71"/>
      <c r="C4" s="73"/>
      <c r="D4" s="73"/>
      <c r="E4" s="73"/>
      <c r="F4" s="73"/>
      <c r="G4" s="73"/>
      <c r="H4" s="73"/>
      <c r="I4" s="73"/>
      <c r="J4" s="74"/>
    </row>
    <row r="5" spans="2:10" ht="15" x14ac:dyDescent="0.2">
      <c r="B5" s="71"/>
      <c r="C5" s="75" t="s">
        <v>85</v>
      </c>
      <c r="D5" s="73"/>
      <c r="E5" s="73"/>
      <c r="F5" s="73"/>
      <c r="G5" s="73"/>
      <c r="H5" s="73"/>
      <c r="I5" s="73"/>
      <c r="J5" s="74"/>
    </row>
    <row r="6" spans="2:10" ht="15" x14ac:dyDescent="0.2">
      <c r="B6" s="71"/>
      <c r="C6" s="75" t="s">
        <v>90</v>
      </c>
      <c r="D6" s="73"/>
      <c r="E6" s="73"/>
      <c r="F6" s="73"/>
      <c r="G6" s="73"/>
      <c r="H6" s="73"/>
      <c r="I6" s="73"/>
      <c r="J6" s="74"/>
    </row>
    <row r="7" spans="2:10" ht="15" x14ac:dyDescent="0.2">
      <c r="B7" s="71"/>
      <c r="C7" s="75"/>
      <c r="D7" s="73"/>
      <c r="E7" s="73"/>
      <c r="F7" s="73"/>
      <c r="G7" s="73"/>
      <c r="H7" s="73"/>
      <c r="I7" s="73"/>
      <c r="J7" s="74"/>
    </row>
    <row r="8" spans="2:10" ht="15" x14ac:dyDescent="0.2">
      <c r="B8" s="71"/>
      <c r="C8" s="75" t="s">
        <v>86</v>
      </c>
      <c r="D8" s="73"/>
      <c r="E8" s="73"/>
      <c r="F8" s="73"/>
      <c r="G8" s="73"/>
      <c r="H8" s="73"/>
      <c r="I8" s="73"/>
      <c r="J8" s="74"/>
    </row>
    <row r="9" spans="2:10" ht="15" x14ac:dyDescent="0.2">
      <c r="B9" s="71"/>
      <c r="C9" s="75" t="s">
        <v>87</v>
      </c>
      <c r="D9" s="73"/>
      <c r="E9" s="73"/>
      <c r="F9" s="73"/>
      <c r="G9" s="73"/>
      <c r="H9" s="73"/>
      <c r="I9" s="73"/>
      <c r="J9" s="74"/>
    </row>
    <row r="10" spans="2:10" ht="13.5" thickBot="1" x14ac:dyDescent="0.25">
      <c r="B10" s="76"/>
      <c r="C10" s="77"/>
      <c r="D10" s="77"/>
      <c r="E10" s="77"/>
      <c r="F10" s="77"/>
      <c r="G10" s="77"/>
      <c r="H10" s="77"/>
      <c r="I10" s="77"/>
      <c r="J10" s="78"/>
    </row>
    <row r="11" spans="2:10" ht="13.5" thickTop="1" x14ac:dyDescent="0.2"/>
  </sheetData>
  <sheetProtection algorithmName="SHA-512" hashValue="T3GbBSKrcqEptOOUsYGrA647ux8tqfcA47KO3iuJTYNFzkfx9w8wEYcA1+ALcWmlg7xthByGQyE2iwSm7x971A==" saltValue="6IyDe5U9P2A51AkKcfmBIw==" spinCount="100000" sheet="1" objects="1" scenarios="1"/>
  <phoneticPr fontId="27" type="noConversion"/>
  <pageMargins left="0.75" right="0.75" top="1" bottom="1" header="0" footer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o Z 6 b W v h C 0 D K k A A A A 9 g A A A B I A H A B D b 2 5 m a W c v U G F j a 2 F n Z S 5 4 b W w g o h g A K K A U A A A A A A A A A A A A A A A A A A A A A A A A A A A A h Y 9 L C s I w G I S v U r J v X o p I + Z s u d K c F Q R C 3 I Y 1 t s E 2 l S U 3 v 5 s I j e Q U r P n c u 5 5 t v M X O 7 X C E b m j o 6 6 8 6 Z 1 q a I Y Y o i b V V b G F u m q P e H e I 4 y A R u p j r L U 0 S h b l w y u S F H l / S k h J I S A w w S 3 X U k 4 p Y z s 8 / V W V b q R 6 C O b / 3 J s r P P S K o 0 E 7 J 5 j B M d s y v C M c k y B v C H k x n 4 F P u 5 9 t D 8 Q F n 3 t + 0 6 L Q s b L F Z B 3 B P L 6 I O 5 Q S w M E F A A C A A g A o Z 6 b W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K G e m 1 o o i k e 4 D g A A A B E A A A A T A B w A R m 9 y b X V s Y X M v U 2 V j d G l v b j E u b S C i G A A o o B Q A A A A A A A A A A A A A A A A A A A A A A A A A A A A r T k 0 u y c z P U w i G 0 I b W A F B L A Q I t A B Q A A g A I A K G e m 1 r 4 Q t A y p A A A A P Y A A A A S A A A A A A A A A A A A A A A A A A A A A A B D b 2 5 m a W c v U G F j a 2 F n Z S 5 4 b W x Q S w E C L Q A U A A I A C A C h n p t a D 8 r p q 6 Q A A A D p A A A A E w A A A A A A A A A A A A A A A A D w A A A A W 0 N v b n R l b n R f V H l w Z X N d L n h t b F B L A Q I t A B Q A A g A I A K G e m 1 o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P q e t O S m J B R p N g 6 T I K w Y s C A A A A A A I A A A A A A B B m A A A A A Q A A I A A A A L G F R B z 1 x X 7 n y p u k u r A G W Z a v k n J 6 P z F G 8 A w 5 G C d e O u A D A A A A A A 6 A A A A A A g A A I A A A A J B O Z A E 6 C M A D d p t 9 k / w b g J o 2 k u D y + 7 4 p / n U k s 1 W 3 z B i G U A A A A O X r C Q m 7 t N S I 6 B y a o M v K Y K c z T C p W G / O J n T 2 + 1 Q B d K B 5 R l 5 1 d 6 9 p x o Z V g O w 0 1 j Q 7 R r d O g y f D M R e S z y H V m 2 e p x F p B s M F 8 N r z W 2 n o q 1 m y D t N h c x Q A A A A K f Q r f p j L h 8 v w / M o H 2 F c o m Q p 8 g J o F t 8 z i 0 i I m L n w h e o W B 0 3 b z C h 0 X 7 0 T t Q i l f 2 y U S f Q 2 z o w N 2 0 c J b W U s 3 T 8 f F z o = < / D a t a M a s h u p > 
</file>

<file path=customXml/itemProps1.xml><?xml version="1.0" encoding="utf-8"?>
<ds:datastoreItem xmlns:ds="http://schemas.openxmlformats.org/officeDocument/2006/customXml" ds:itemID="{7EAA3761-804F-4867-B1C5-B079A9A4421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Egensikker loop dokummentation</vt:lpstr>
      <vt:lpstr>Præfix kalculator</vt:lpstr>
      <vt:lpstr>Kabel data</vt:lpstr>
    </vt:vector>
  </TitlesOfParts>
  <Company>PR electronics A/S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IS Loop</dc:title>
  <dc:creator>Per Kragh</dc:creator>
  <cp:lastModifiedBy>Per Kragh</cp:lastModifiedBy>
  <cp:lastPrinted>2011-01-24T21:16:37Z</cp:lastPrinted>
  <dcterms:created xsi:type="dcterms:W3CDTF">2011-01-17T11:22:54Z</dcterms:created>
  <dcterms:modified xsi:type="dcterms:W3CDTF">2025-04-27T18:07:08Z</dcterms:modified>
</cp:coreProperties>
</file>